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8825" yWindow="105" windowWidth="14805" windowHeight="8010" firstSheet="1" activeTab="9"/>
  </bookViews>
  <sheets>
    <sheet name="1 день" sheetId="15" r:id="rId1"/>
    <sheet name="2 день" sheetId="4" r:id="rId2"/>
    <sheet name="3 день" sheetId="3" r:id="rId3"/>
    <sheet name="4 день" sheetId="14" r:id="rId4"/>
    <sheet name="5 день" sheetId="5" r:id="rId5"/>
    <sheet name="6 день" sheetId="6" r:id="rId6"/>
    <sheet name="7 день" sheetId="7" r:id="rId7"/>
    <sheet name="8 день" sheetId="8" r:id="rId8"/>
    <sheet name="9 день " sheetId="9" r:id="rId9"/>
    <sheet name="10 день" sheetId="12" r:id="rId10"/>
    <sheet name="калорийность" sheetId="17" r:id="rId11"/>
    <sheet name="калорийность (2)" sheetId="19" r:id="rId12"/>
    <sheet name="калорийность (3)" sheetId="20" r:id="rId13"/>
    <sheet name="калорийность (4)" sheetId="21" r:id="rId14"/>
    <sheet name="Лист3" sheetId="18" r:id="rId15"/>
  </sheets>
  <calcPr calcId="162913"/>
</workbook>
</file>

<file path=xl/calcChain.xml><?xml version="1.0" encoding="utf-8"?>
<calcChain xmlns="http://schemas.openxmlformats.org/spreadsheetml/2006/main">
  <c r="E20" i="8" l="1"/>
  <c r="D20" i="8"/>
  <c r="C20" i="8"/>
  <c r="P19" i="5"/>
  <c r="O19" i="5"/>
  <c r="N20" i="5"/>
  <c r="N19" i="5"/>
  <c r="N21" i="5"/>
  <c r="L19" i="5"/>
  <c r="K19" i="5"/>
  <c r="I19" i="5"/>
  <c r="H19" i="5"/>
  <c r="G19" i="5"/>
  <c r="F19" i="5"/>
  <c r="E19" i="5"/>
  <c r="D19" i="5"/>
  <c r="D20" i="5"/>
  <c r="C19" i="5"/>
  <c r="D15" i="21" l="1"/>
  <c r="B15" i="21"/>
  <c r="D14" i="21"/>
  <c r="C14" i="21"/>
  <c r="C15" i="21" s="1"/>
  <c r="B14" i="21"/>
  <c r="D15" i="20"/>
  <c r="B15" i="20"/>
  <c r="D14" i="20"/>
  <c r="C14" i="20"/>
  <c r="C15" i="20" s="1"/>
  <c r="B14" i="20"/>
  <c r="K12" i="17"/>
  <c r="J16" i="17"/>
  <c r="H16" i="17"/>
  <c r="F16" i="17"/>
  <c r="D16" i="17"/>
  <c r="B16" i="17"/>
  <c r="B16" i="19"/>
  <c r="D16" i="19"/>
  <c r="J16" i="19"/>
  <c r="H16" i="19"/>
  <c r="F16" i="19"/>
  <c r="K15" i="19" l="1"/>
  <c r="I15" i="19"/>
  <c r="G15" i="19"/>
  <c r="E15" i="19"/>
  <c r="C15" i="19"/>
  <c r="K15" i="17"/>
  <c r="I15" i="17"/>
  <c r="G15" i="17"/>
  <c r="E15" i="17"/>
  <c r="C15" i="17"/>
  <c r="D19" i="12"/>
  <c r="F19" i="12"/>
  <c r="H19" i="12"/>
  <c r="J19" i="12"/>
  <c r="M19" i="12"/>
  <c r="O19" i="12"/>
  <c r="Q19" i="12"/>
  <c r="S19" i="12"/>
  <c r="U19" i="12"/>
  <c r="D16" i="12"/>
  <c r="F16" i="12"/>
  <c r="H16" i="12"/>
  <c r="J16" i="12"/>
  <c r="M16" i="12"/>
  <c r="O16" i="12"/>
  <c r="Q16" i="12"/>
  <c r="S16" i="12"/>
  <c r="U16" i="12"/>
  <c r="F8" i="12"/>
  <c r="H8" i="12"/>
  <c r="H20" i="12" s="1"/>
  <c r="J8" i="12"/>
  <c r="M8" i="12"/>
  <c r="M20" i="12" s="1"/>
  <c r="O8" i="12"/>
  <c r="Q8" i="12"/>
  <c r="Q20" i="12" s="1"/>
  <c r="S8" i="12"/>
  <c r="U8" i="12"/>
  <c r="U20" i="12" s="1"/>
  <c r="D8" i="12"/>
  <c r="S20" i="12" l="1"/>
  <c r="O20" i="12"/>
  <c r="F20" i="12"/>
  <c r="J20" i="12"/>
  <c r="D20" i="12"/>
  <c r="K14" i="19"/>
  <c r="I14" i="19"/>
  <c r="G14" i="19"/>
  <c r="E14" i="19"/>
  <c r="C14" i="19"/>
  <c r="K13" i="19"/>
  <c r="I13" i="19"/>
  <c r="G13" i="19"/>
  <c r="E13" i="19"/>
  <c r="C13" i="19"/>
  <c r="K12" i="19"/>
  <c r="I12" i="19"/>
  <c r="G12" i="19"/>
  <c r="E12" i="19"/>
  <c r="C12" i="19"/>
  <c r="K11" i="19"/>
  <c r="I11" i="19"/>
  <c r="G11" i="19"/>
  <c r="E11" i="19"/>
  <c r="C11" i="19"/>
  <c r="K10" i="19"/>
  <c r="I10" i="19"/>
  <c r="G10" i="19"/>
  <c r="E10" i="19"/>
  <c r="C10" i="19"/>
  <c r="K9" i="19"/>
  <c r="I9" i="19"/>
  <c r="G9" i="19"/>
  <c r="E9" i="19"/>
  <c r="C9" i="19"/>
  <c r="K8" i="19"/>
  <c r="I8" i="19"/>
  <c r="G8" i="19"/>
  <c r="E8" i="19"/>
  <c r="C8" i="19"/>
  <c r="K7" i="19"/>
  <c r="I7" i="19"/>
  <c r="G7" i="19"/>
  <c r="E7" i="19"/>
  <c r="C7" i="19"/>
  <c r="K6" i="19"/>
  <c r="K16" i="19" s="1"/>
  <c r="I6" i="19"/>
  <c r="G6" i="19"/>
  <c r="G16" i="19" s="1"/>
  <c r="E6" i="19"/>
  <c r="C6" i="19"/>
  <c r="C16" i="19" s="1"/>
  <c r="K14" i="17"/>
  <c r="I14" i="17"/>
  <c r="G14" i="17"/>
  <c r="E14" i="17"/>
  <c r="C14" i="17"/>
  <c r="K13" i="17"/>
  <c r="I13" i="17"/>
  <c r="G13" i="17"/>
  <c r="E13" i="17"/>
  <c r="C13" i="17"/>
  <c r="I12" i="17"/>
  <c r="G12" i="17"/>
  <c r="E12" i="17"/>
  <c r="C12" i="17"/>
  <c r="K11" i="17"/>
  <c r="I11" i="17"/>
  <c r="G11" i="17"/>
  <c r="E11" i="17"/>
  <c r="C11" i="17"/>
  <c r="K10" i="17"/>
  <c r="I10" i="17"/>
  <c r="G10" i="17"/>
  <c r="E10" i="17"/>
  <c r="C10" i="17"/>
  <c r="E16" i="19" l="1"/>
  <c r="I16" i="19"/>
  <c r="K9" i="18"/>
  <c r="I9" i="18"/>
  <c r="G9" i="18"/>
  <c r="E9" i="18"/>
  <c r="C9" i="18"/>
  <c r="K8" i="18"/>
  <c r="I8" i="18"/>
  <c r="G8" i="18"/>
  <c r="E8" i="18"/>
  <c r="C8" i="18"/>
  <c r="K7" i="18"/>
  <c r="I7" i="18"/>
  <c r="G7" i="18"/>
  <c r="E7" i="18"/>
  <c r="C7" i="18"/>
  <c r="K6" i="18"/>
  <c r="I6" i="18"/>
  <c r="G6" i="18"/>
  <c r="E6" i="18"/>
  <c r="C6" i="18"/>
  <c r="K9" i="17"/>
  <c r="I9" i="17"/>
  <c r="G9" i="17"/>
  <c r="E9" i="17"/>
  <c r="C9" i="17"/>
  <c r="K8" i="17"/>
  <c r="I8" i="17"/>
  <c r="G8" i="17"/>
  <c r="E8" i="17"/>
  <c r="C8" i="17"/>
  <c r="K7" i="17"/>
  <c r="I7" i="17"/>
  <c r="G7" i="17"/>
  <c r="E7" i="17"/>
  <c r="C7" i="17"/>
  <c r="K6" i="17"/>
  <c r="K16" i="17" s="1"/>
  <c r="I6" i="17"/>
  <c r="G6" i="17"/>
  <c r="G16" i="17" s="1"/>
  <c r="E6" i="17"/>
  <c r="C6" i="17"/>
  <c r="C16" i="17" s="1"/>
  <c r="E16" i="17" l="1"/>
  <c r="I16" i="17"/>
  <c r="C19" i="15"/>
  <c r="D19" i="15"/>
  <c r="E19" i="15"/>
  <c r="F19" i="15"/>
  <c r="G19" i="15"/>
  <c r="H19" i="15"/>
  <c r="I19" i="15"/>
  <c r="J19" i="15"/>
  <c r="K19" i="15"/>
  <c r="L19" i="15"/>
  <c r="M19" i="15"/>
  <c r="N19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C8" i="15"/>
  <c r="C20" i="15" s="1"/>
  <c r="D8" i="15"/>
  <c r="E8" i="15"/>
  <c r="E20" i="15" s="1"/>
  <c r="F8" i="15"/>
  <c r="G8" i="15"/>
  <c r="G20" i="15" s="1"/>
  <c r="H8" i="15"/>
  <c r="I8" i="15"/>
  <c r="I20" i="15" s="1"/>
  <c r="J8" i="15"/>
  <c r="K8" i="15"/>
  <c r="K20" i="15" s="1"/>
  <c r="L8" i="15"/>
  <c r="M8" i="15"/>
  <c r="N8" i="15"/>
  <c r="P22" i="14"/>
  <c r="O22" i="14"/>
  <c r="M22" i="14"/>
  <c r="L22" i="14"/>
  <c r="K22" i="14"/>
  <c r="J22" i="14"/>
  <c r="I22" i="14"/>
  <c r="H22" i="14"/>
  <c r="G22" i="14"/>
  <c r="F22" i="14"/>
  <c r="E22" i="14"/>
  <c r="D22" i="14"/>
  <c r="P19" i="14"/>
  <c r="O19" i="14"/>
  <c r="M19" i="14"/>
  <c r="L19" i="14"/>
  <c r="K19" i="14"/>
  <c r="J19" i="14"/>
  <c r="I19" i="14"/>
  <c r="H19" i="14"/>
  <c r="G19" i="14"/>
  <c r="F19" i="14"/>
  <c r="E19" i="14"/>
  <c r="D19" i="14"/>
  <c r="P9" i="14"/>
  <c r="O9" i="14"/>
  <c r="M9" i="14"/>
  <c r="L9" i="14"/>
  <c r="K9" i="14"/>
  <c r="J9" i="14"/>
  <c r="I9" i="14"/>
  <c r="H9" i="14"/>
  <c r="G9" i="14"/>
  <c r="F9" i="14"/>
  <c r="E9" i="14"/>
  <c r="D9" i="14"/>
  <c r="D23" i="14" s="1"/>
  <c r="J20" i="15" l="1"/>
  <c r="F20" i="15"/>
  <c r="D20" i="15"/>
  <c r="J23" i="14"/>
  <c r="M23" i="14"/>
  <c r="P23" i="14"/>
  <c r="L23" i="14"/>
  <c r="G23" i="14"/>
  <c r="E23" i="14"/>
  <c r="M20" i="15"/>
  <c r="L20" i="15"/>
  <c r="N20" i="15"/>
  <c r="O23" i="14"/>
  <c r="K23" i="14"/>
  <c r="I23" i="14"/>
  <c r="H23" i="14"/>
  <c r="F23" i="14"/>
  <c r="C19" i="4"/>
  <c r="D19" i="4"/>
  <c r="E19" i="4"/>
  <c r="F19" i="4"/>
  <c r="G19" i="4"/>
  <c r="H19" i="4"/>
  <c r="I19" i="4"/>
  <c r="J19" i="4"/>
  <c r="K19" i="4"/>
  <c r="L19" i="4"/>
  <c r="M19" i="4"/>
  <c r="N19" i="4"/>
  <c r="C16" i="4"/>
  <c r="D16" i="4"/>
  <c r="E16" i="4"/>
  <c r="F16" i="4"/>
  <c r="G16" i="4"/>
  <c r="H16" i="4"/>
  <c r="I16" i="4"/>
  <c r="J16" i="4"/>
  <c r="K16" i="4"/>
  <c r="L16" i="4"/>
  <c r="M16" i="4"/>
  <c r="N16" i="4"/>
  <c r="C8" i="12" l="1"/>
  <c r="W8" i="12"/>
  <c r="X8" i="12"/>
  <c r="C19" i="12" l="1"/>
  <c r="W19" i="12"/>
  <c r="X19" i="12"/>
  <c r="C16" i="12"/>
  <c r="C20" i="12" s="1"/>
  <c r="W16" i="12"/>
  <c r="X16" i="12"/>
  <c r="C20" i="9"/>
  <c r="D20" i="9"/>
  <c r="E20" i="9"/>
  <c r="F20" i="9"/>
  <c r="G20" i="9"/>
  <c r="H20" i="9"/>
  <c r="I20" i="9"/>
  <c r="J20" i="9"/>
  <c r="K20" i="9"/>
  <c r="L20" i="9"/>
  <c r="M20" i="9"/>
  <c r="N20" i="9"/>
  <c r="C17" i="9"/>
  <c r="D17" i="9"/>
  <c r="E17" i="9"/>
  <c r="F17" i="9"/>
  <c r="G17" i="9"/>
  <c r="H17" i="9"/>
  <c r="I17" i="9"/>
  <c r="J17" i="9"/>
  <c r="K17" i="9"/>
  <c r="L17" i="9"/>
  <c r="M17" i="9"/>
  <c r="N17" i="9"/>
  <c r="C9" i="9"/>
  <c r="D9" i="9"/>
  <c r="E9" i="9"/>
  <c r="F9" i="9"/>
  <c r="G9" i="9"/>
  <c r="H9" i="9"/>
  <c r="I9" i="9"/>
  <c r="J9" i="9"/>
  <c r="K9" i="9"/>
  <c r="L9" i="9"/>
  <c r="M9" i="9"/>
  <c r="N9" i="9"/>
  <c r="C19" i="8"/>
  <c r="D19" i="8"/>
  <c r="E19" i="8"/>
  <c r="F19" i="8"/>
  <c r="G19" i="8"/>
  <c r="H19" i="8"/>
  <c r="I19" i="8"/>
  <c r="J19" i="8"/>
  <c r="K19" i="8"/>
  <c r="L19" i="8"/>
  <c r="M19" i="8"/>
  <c r="N19" i="8"/>
  <c r="C16" i="8"/>
  <c r="D16" i="8"/>
  <c r="E16" i="8"/>
  <c r="F16" i="8"/>
  <c r="G16" i="8"/>
  <c r="H16" i="8"/>
  <c r="I16" i="8"/>
  <c r="J16" i="8"/>
  <c r="K16" i="8"/>
  <c r="L16" i="8"/>
  <c r="M16" i="8"/>
  <c r="N16" i="8"/>
  <c r="C8" i="8"/>
  <c r="D8" i="8"/>
  <c r="E8" i="8"/>
  <c r="F8" i="8"/>
  <c r="F20" i="8" s="1"/>
  <c r="G8" i="8"/>
  <c r="G20" i="8" s="1"/>
  <c r="H8" i="8"/>
  <c r="H20" i="8" s="1"/>
  <c r="I8" i="8"/>
  <c r="I20" i="8" s="1"/>
  <c r="J8" i="8"/>
  <c r="K8" i="8"/>
  <c r="L8" i="8"/>
  <c r="M8" i="8"/>
  <c r="N8" i="8"/>
  <c r="C19" i="7"/>
  <c r="D19" i="7"/>
  <c r="E19" i="7"/>
  <c r="F19" i="7"/>
  <c r="G19" i="7"/>
  <c r="H19" i="7"/>
  <c r="I19" i="7"/>
  <c r="J19" i="7"/>
  <c r="K19" i="7"/>
  <c r="L19" i="7"/>
  <c r="M19" i="7"/>
  <c r="N19" i="7"/>
  <c r="C16" i="7"/>
  <c r="D16" i="7"/>
  <c r="E16" i="7"/>
  <c r="F16" i="7"/>
  <c r="G16" i="7"/>
  <c r="H16" i="7"/>
  <c r="I16" i="7"/>
  <c r="J16" i="7"/>
  <c r="K16" i="7"/>
  <c r="L16" i="7"/>
  <c r="M16" i="7"/>
  <c r="N16" i="7"/>
  <c r="C8" i="7"/>
  <c r="D8" i="7"/>
  <c r="D20" i="7" s="1"/>
  <c r="E8" i="7"/>
  <c r="E20" i="7" s="1"/>
  <c r="F8" i="7"/>
  <c r="G8" i="7"/>
  <c r="G20" i="7" s="1"/>
  <c r="H8" i="7"/>
  <c r="I8" i="7"/>
  <c r="J8" i="7"/>
  <c r="K8" i="7"/>
  <c r="K20" i="7" s="1"/>
  <c r="L8" i="7"/>
  <c r="L20" i="7" s="1"/>
  <c r="M8" i="7"/>
  <c r="M20" i="7" s="1"/>
  <c r="N8" i="7"/>
  <c r="N20" i="7" s="1"/>
  <c r="C18" i="6"/>
  <c r="D18" i="6"/>
  <c r="E18" i="6"/>
  <c r="F18" i="6"/>
  <c r="G18" i="6"/>
  <c r="H18" i="6"/>
  <c r="I18" i="6"/>
  <c r="J18" i="6"/>
  <c r="K18" i="6"/>
  <c r="L18" i="6"/>
  <c r="M18" i="6"/>
  <c r="N18" i="6"/>
  <c r="C15" i="6"/>
  <c r="D15" i="6"/>
  <c r="E15" i="6"/>
  <c r="F15" i="6"/>
  <c r="G15" i="6"/>
  <c r="H15" i="6"/>
  <c r="I15" i="6"/>
  <c r="J15" i="6"/>
  <c r="K15" i="6"/>
  <c r="L15" i="6"/>
  <c r="M15" i="6"/>
  <c r="N15" i="6"/>
  <c r="C8" i="6"/>
  <c r="C19" i="6" s="1"/>
  <c r="D8" i="6"/>
  <c r="E8" i="6"/>
  <c r="E19" i="6" s="1"/>
  <c r="F8" i="6"/>
  <c r="G8" i="6"/>
  <c r="H8" i="6"/>
  <c r="I8" i="6"/>
  <c r="J8" i="6"/>
  <c r="J19" i="6" s="1"/>
  <c r="K8" i="6"/>
  <c r="K19" i="6" s="1"/>
  <c r="L8" i="6"/>
  <c r="L19" i="6" s="1"/>
  <c r="M8" i="6"/>
  <c r="N8" i="6"/>
  <c r="C16" i="5"/>
  <c r="D16" i="5"/>
  <c r="E16" i="5"/>
  <c r="F16" i="5"/>
  <c r="G16" i="5"/>
  <c r="H16" i="5"/>
  <c r="I16" i="5"/>
  <c r="K16" i="5"/>
  <c r="L16" i="5"/>
  <c r="N16" i="5"/>
  <c r="O16" i="5"/>
  <c r="P16" i="5"/>
  <c r="C8" i="5"/>
  <c r="C20" i="5" s="1"/>
  <c r="D8" i="5"/>
  <c r="E8" i="5"/>
  <c r="F8" i="5"/>
  <c r="G8" i="5"/>
  <c r="H8" i="5"/>
  <c r="I8" i="5"/>
  <c r="K8" i="5"/>
  <c r="L8" i="5"/>
  <c r="N8" i="5"/>
  <c r="O8" i="5"/>
  <c r="P8" i="5"/>
  <c r="C8" i="4"/>
  <c r="C20" i="4" s="1"/>
  <c r="D8" i="4"/>
  <c r="D20" i="4" s="1"/>
  <c r="E8" i="4"/>
  <c r="E20" i="4" s="1"/>
  <c r="F8" i="4"/>
  <c r="F20" i="4" s="1"/>
  <c r="G8" i="4"/>
  <c r="G20" i="4" s="1"/>
  <c r="H8" i="4"/>
  <c r="H20" i="4" s="1"/>
  <c r="I8" i="4"/>
  <c r="I20" i="4" s="1"/>
  <c r="J8" i="4"/>
  <c r="J20" i="4" s="1"/>
  <c r="K8" i="4"/>
  <c r="K20" i="4" s="1"/>
  <c r="L8" i="4"/>
  <c r="L20" i="4" s="1"/>
  <c r="M8" i="4"/>
  <c r="M20" i="4" s="1"/>
  <c r="N8" i="4"/>
  <c r="N20" i="4" s="1"/>
  <c r="O22" i="3"/>
  <c r="Q22" i="3"/>
  <c r="L22" i="3"/>
  <c r="M22" i="3"/>
  <c r="N22" i="3"/>
  <c r="K22" i="3"/>
  <c r="J22" i="3"/>
  <c r="I22" i="3"/>
  <c r="H22" i="3"/>
  <c r="G22" i="3"/>
  <c r="F22" i="3"/>
  <c r="Q19" i="3"/>
  <c r="O19" i="3"/>
  <c r="N19" i="3"/>
  <c r="M19" i="3"/>
  <c r="L19" i="3"/>
  <c r="K19" i="3"/>
  <c r="J19" i="3"/>
  <c r="I19" i="3"/>
  <c r="H19" i="3"/>
  <c r="G19" i="3"/>
  <c r="F19" i="3"/>
  <c r="E19" i="3"/>
  <c r="Q11" i="3"/>
  <c r="O11" i="3"/>
  <c r="O23" i="3" s="1"/>
  <c r="N11" i="3"/>
  <c r="M11" i="3"/>
  <c r="L11" i="3"/>
  <c r="K11" i="3"/>
  <c r="J11" i="3"/>
  <c r="I11" i="3"/>
  <c r="H11" i="3"/>
  <c r="G11" i="3"/>
  <c r="F11" i="3"/>
  <c r="E11" i="3"/>
  <c r="J20" i="8" l="1"/>
  <c r="J20" i="7"/>
  <c r="H20" i="7"/>
  <c r="F19" i="6"/>
  <c r="D19" i="6"/>
  <c r="F20" i="5"/>
  <c r="Q23" i="3"/>
  <c r="G19" i="6"/>
  <c r="F20" i="7"/>
  <c r="X20" i="12"/>
  <c r="E20" i="5"/>
  <c r="W20" i="12"/>
  <c r="N19" i="6"/>
  <c r="M19" i="6"/>
  <c r="P20" i="5"/>
  <c r="I19" i="6"/>
  <c r="H19" i="6"/>
  <c r="O20" i="5"/>
  <c r="K20" i="5"/>
  <c r="H20" i="5"/>
  <c r="L20" i="5"/>
  <c r="I20" i="5"/>
  <c r="G20" i="5"/>
  <c r="N20" i="8"/>
  <c r="L20" i="8"/>
  <c r="N21" i="9"/>
  <c r="L21" i="9"/>
  <c r="J21" i="9"/>
  <c r="H21" i="9"/>
  <c r="F21" i="9"/>
  <c r="D21" i="9"/>
  <c r="E23" i="3"/>
  <c r="G23" i="3"/>
  <c r="I23" i="3"/>
  <c r="K23" i="3"/>
  <c r="M20" i="8"/>
  <c r="K20" i="8"/>
  <c r="M21" i="9"/>
  <c r="K21" i="9"/>
  <c r="I21" i="9"/>
  <c r="G21" i="9"/>
  <c r="E21" i="9"/>
  <c r="C21" i="9"/>
  <c r="N23" i="3"/>
  <c r="M23" i="3"/>
  <c r="L23" i="3"/>
  <c r="H23" i="3"/>
  <c r="J23" i="3"/>
  <c r="F23" i="3"/>
  <c r="I20" i="7"/>
  <c r="C20" i="7"/>
</calcChain>
</file>

<file path=xl/sharedStrings.xml><?xml version="1.0" encoding="utf-8"?>
<sst xmlns="http://schemas.openxmlformats.org/spreadsheetml/2006/main" count="521" uniqueCount="171">
  <si>
    <t>с 1 до 3 лет</t>
  </si>
  <si>
    <t>с 3 до 7 лет</t>
  </si>
  <si>
    <t>Прием пищи</t>
  </si>
  <si>
    <t>Наименование блюда</t>
  </si>
  <si>
    <t>Выход блюда (г)</t>
  </si>
  <si>
    <t>Пищевые вещества (г)</t>
  </si>
  <si>
    <t>Энергетическая ценность (ккал)</t>
  </si>
  <si>
    <t>Вит С</t>
  </si>
  <si>
    <t>№ рецептуры</t>
  </si>
  <si>
    <t>Б</t>
  </si>
  <si>
    <t>Ж</t>
  </si>
  <si>
    <t>У</t>
  </si>
  <si>
    <t>1 день ( понедельник)</t>
  </si>
  <si>
    <t>Завтрак</t>
  </si>
  <si>
    <t>Каша гречневая молочная жидкая</t>
  </si>
  <si>
    <t>Чай с сахаром</t>
  </si>
  <si>
    <t>Итого:</t>
  </si>
  <si>
    <t>2 завтрак</t>
  </si>
  <si>
    <t>Сок фруктовый</t>
  </si>
  <si>
    <t>Обед</t>
  </si>
  <si>
    <t>Салат из свеклы с изюмом</t>
  </si>
  <si>
    <t>Суп с рыбными консервами</t>
  </si>
  <si>
    <t>Картофель и овощи, тушеные в соусе</t>
  </si>
  <si>
    <t>Полдник</t>
  </si>
  <si>
    <t>Пирожок печенные с капустой и яйцом.</t>
  </si>
  <si>
    <t>Итого за первый  день</t>
  </si>
  <si>
    <t>Выход блюда</t>
  </si>
  <si>
    <t>(г)</t>
  </si>
  <si>
    <t>2 день (вторник)</t>
  </si>
  <si>
    <t>Каша из овсяных хлопьев молочная жидкая</t>
  </si>
  <si>
    <t xml:space="preserve">Кофейный напиток </t>
  </si>
  <si>
    <t>Бутерброд с маслом сливочным</t>
  </si>
  <si>
    <t>Яйцо отварное</t>
  </si>
  <si>
    <t>Салат из моркови с изюмом</t>
  </si>
  <si>
    <t>Суп-пюре из разных овощей</t>
  </si>
  <si>
    <t>Гренки для супов</t>
  </si>
  <si>
    <t>Котлета рыбная</t>
  </si>
  <si>
    <t>Сырники из творога с молоком сгущенным</t>
  </si>
  <si>
    <t>Итого за второй день</t>
  </si>
  <si>
    <t>Витамин С</t>
  </si>
  <si>
    <t>Каша молочная «Дружба» вязкая</t>
  </si>
  <si>
    <t>Салат картофельный с зеленым горошком</t>
  </si>
  <si>
    <t>Капуста тушеная</t>
  </si>
  <si>
    <t xml:space="preserve"> Полдник</t>
  </si>
  <si>
    <t>Булочка домашняя</t>
  </si>
  <si>
    <t>Кисломолочный напиток</t>
  </si>
  <si>
    <t>Итого за третий день</t>
  </si>
  <si>
    <t>4 день (четверг)</t>
  </si>
  <si>
    <t>Вермишель отварная в молоке</t>
  </si>
  <si>
    <t>33а</t>
  </si>
  <si>
    <t>Какао на молоке</t>
  </si>
  <si>
    <t>Суп свекольный на к/б со сметаной</t>
  </si>
  <si>
    <t>Суфле из отварной курицы</t>
  </si>
  <si>
    <t>Пюре картофельное</t>
  </si>
  <si>
    <t>Манник со сгущенным молоком</t>
  </si>
  <si>
    <t xml:space="preserve">Чай с сахаром </t>
  </si>
  <si>
    <t>Итого за четвертый день</t>
  </si>
  <si>
    <t>5 день (пятница)</t>
  </si>
  <si>
    <t>Каша пшенная молочная</t>
  </si>
  <si>
    <t>Чай с молоком</t>
  </si>
  <si>
    <t>Фрукты свежие</t>
  </si>
  <si>
    <t>32а</t>
  </si>
  <si>
    <t>Соус молочный с овощами</t>
  </si>
  <si>
    <t>112а</t>
  </si>
  <si>
    <t>Вафли</t>
  </si>
  <si>
    <t>Напиток из плодов шиповника</t>
  </si>
  <si>
    <t>Итого за  пятый  день</t>
  </si>
  <si>
    <t>Среднее значение за неделю</t>
  </si>
  <si>
    <t>1 день (понедельник)</t>
  </si>
  <si>
    <t>Кофейный напиток на молоке</t>
  </si>
  <si>
    <t>Салат из моркови с растительным маслом</t>
  </si>
  <si>
    <t>Суп  картофельный с рыбой.</t>
  </si>
  <si>
    <t>Творожники песочные</t>
  </si>
  <si>
    <t>Итого за первый день</t>
  </si>
  <si>
    <t>Каша рисовая  молочная жидкая</t>
  </si>
  <si>
    <t>Сок</t>
  </si>
  <si>
    <t>Винегрет овощной</t>
  </si>
  <si>
    <t>Суп крестьянский со сметаной</t>
  </si>
  <si>
    <t>Ватрушка с творогом</t>
  </si>
  <si>
    <t>3 день (среда)</t>
  </si>
  <si>
    <t>Каша ячневая вязкая</t>
  </si>
  <si>
    <t>Салат картофельный с солеными огурцами</t>
  </si>
  <si>
    <t>Гребешок с повидлом</t>
  </si>
  <si>
    <t>Итого за  третий день</t>
  </si>
  <si>
    <t>Каша пшеничная молочная жидкая</t>
  </si>
  <si>
    <t>Суп с клецками на курином бульоне</t>
  </si>
  <si>
    <t>Вермишель отварная</t>
  </si>
  <si>
    <t>Коржик молочный</t>
  </si>
  <si>
    <t>Салат из отварной свеклы</t>
  </si>
  <si>
    <t xml:space="preserve"> Биточки рыбные </t>
  </si>
  <si>
    <t>Рагу овощное</t>
  </si>
  <si>
    <t>Пряник</t>
  </si>
  <si>
    <t xml:space="preserve">Молоко кипяченое </t>
  </si>
  <si>
    <t>Итого за пятый день</t>
  </si>
  <si>
    <t>Хлеб пшеничный</t>
  </si>
  <si>
    <t>Котлета из мяса кур</t>
  </si>
  <si>
    <t>Компот из кураги и изюма</t>
  </si>
  <si>
    <t>Бутерброд с маслом сливочным (батон)</t>
  </si>
  <si>
    <t>Бутерброд с сыром (батон )</t>
  </si>
  <si>
    <t>Салат  из моркови с яблоком</t>
  </si>
  <si>
    <t>Норма  по САНПин2.4.1.3049-13</t>
  </si>
  <si>
    <t>%</t>
  </si>
  <si>
    <t>Распределение  энергетической ценности(калорийности) на отдельные приёмы пищи для детей 1-3 лет</t>
  </si>
  <si>
    <t>1 день</t>
  </si>
  <si>
    <t>2 день</t>
  </si>
  <si>
    <t>3 день</t>
  </si>
  <si>
    <t>4 день</t>
  </si>
  <si>
    <t>5 день</t>
  </si>
  <si>
    <t xml:space="preserve"> 6 день</t>
  </si>
  <si>
    <t>7 день</t>
  </si>
  <si>
    <t>8 день</t>
  </si>
  <si>
    <t>9 день</t>
  </si>
  <si>
    <t>10 день</t>
  </si>
  <si>
    <r>
      <t xml:space="preserve">Энергетическая ценность </t>
    </r>
    <r>
      <rPr>
        <b/>
        <sz val="16"/>
        <color theme="1"/>
        <rFont val="Times New Roman"/>
        <family val="1"/>
        <charset val="204"/>
      </rPr>
      <t>(ккал)</t>
    </r>
  </si>
  <si>
    <r>
      <t xml:space="preserve">Энергетическая ценность </t>
    </r>
    <r>
      <rPr>
        <b/>
        <sz val="16"/>
        <color theme="1"/>
        <rFont val="Times New Roman"/>
        <family val="1"/>
        <charset val="204"/>
      </rPr>
      <t>(ккал</t>
    </r>
    <r>
      <rPr>
        <sz val="16"/>
        <color theme="1"/>
        <rFont val="Times New Roman"/>
        <family val="1"/>
        <charset val="204"/>
      </rPr>
      <t>)</t>
    </r>
  </si>
  <si>
    <t>Бутерброд с джемом (батон)</t>
  </si>
  <si>
    <t>2 день ( вторник)</t>
  </si>
  <si>
    <t>Бутерброд с сыром (батон)</t>
  </si>
  <si>
    <t>Вторая неделя                                          с 1 до 3 лет</t>
  </si>
  <si>
    <t xml:space="preserve">Выход блюда (г) </t>
  </si>
  <si>
    <t>Завтрак.ккал</t>
  </si>
  <si>
    <t>(20% от суточного рациона)</t>
  </si>
  <si>
    <t>2 завтрак.ккал</t>
  </si>
  <si>
    <t>(5%от суточного рациона)</t>
  </si>
  <si>
    <t>Обед.ккал</t>
  </si>
  <si>
    <t>(35% от суточного рациона)</t>
  </si>
  <si>
    <t>Полдник.ккал</t>
  </si>
  <si>
    <t>(15%от сутчного рациона)</t>
  </si>
  <si>
    <t>Итого.ккал</t>
  </si>
  <si>
    <t>(75% от суточного рациона)</t>
  </si>
  <si>
    <t>Итого в среднем за 10 дней</t>
  </si>
  <si>
    <t>Соус красный основной</t>
  </si>
  <si>
    <t>Яйцо отварное 1/2</t>
  </si>
  <si>
    <t>Компот из кураги</t>
  </si>
  <si>
    <t xml:space="preserve">Компот из сухофруктов </t>
  </si>
  <si>
    <t>Чай  с сахаром</t>
  </si>
  <si>
    <t>Среднее значение за 10 дней.</t>
  </si>
  <si>
    <t>Распределение  энергетической ценности(калорийности) на отдельные приёмы пищи для детей 3-7 лет</t>
  </si>
  <si>
    <t>Бутерброд с джемом(батон)</t>
  </si>
  <si>
    <t>белки</t>
  </si>
  <si>
    <t>жиры</t>
  </si>
  <si>
    <t>углеводы</t>
  </si>
  <si>
    <t>Итого  за 10 дней</t>
  </si>
  <si>
    <t>Суточная потребнсть питательных веществ        от 3-7 лет</t>
  </si>
  <si>
    <t>Суточная потребнсть питательных веществ          от 1-3 лет</t>
  </si>
  <si>
    <t>13а</t>
  </si>
  <si>
    <t>Каша «Дружба»(греча+геркулес) с маслом</t>
  </si>
  <si>
    <t xml:space="preserve">Какао на молоке </t>
  </si>
  <si>
    <t>Мясо кур отварное  в соусе</t>
  </si>
  <si>
    <t>Рис припущеный</t>
  </si>
  <si>
    <t>Бутерброд с маслом сливочным(хлеб)</t>
  </si>
  <si>
    <t>Бутерброд с сыром(хлеб)</t>
  </si>
  <si>
    <t>Салат из белокачанной капусты морковью на растительном масле</t>
  </si>
  <si>
    <t>Кисель концентрированный</t>
  </si>
  <si>
    <t>Голубцы ленивые со сметаной</t>
  </si>
  <si>
    <t>Компот из кураги и шиповника</t>
  </si>
  <si>
    <t>Суп рисовый с курой</t>
  </si>
  <si>
    <t>Компот из сухофруктов</t>
  </si>
  <si>
    <t xml:space="preserve">Котлета из мяса </t>
  </si>
  <si>
    <t>Напиток  витаминный «Витошка»</t>
  </si>
  <si>
    <t xml:space="preserve">Суп овощной с фрикадельками </t>
  </si>
  <si>
    <t>Рассольник на  мясном бульоне со сметаной</t>
  </si>
  <si>
    <t xml:space="preserve">Запеканка картофельная с отварным мясом  </t>
  </si>
  <si>
    <t>Мясо отварное с картофелем по домащнему</t>
  </si>
  <si>
    <t>Гуляш из отварного мяса говядины</t>
  </si>
  <si>
    <t xml:space="preserve">Каща гречневая рассыпчатая </t>
  </si>
  <si>
    <t>Кисель из концентрата</t>
  </si>
  <si>
    <t>Борщ с мясом</t>
  </si>
  <si>
    <t>Соус  томатно-сметанный</t>
  </si>
  <si>
    <t>Напиток из концентрата"Витошка"</t>
  </si>
  <si>
    <t>Омлет натуральный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</si>
</sst>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6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color theme="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color rgb="FF0070C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1" fillId="0" borderId="0" xfId="0" applyFont="1"/>
    <xf numFmtId="0" fontId="3" fillId="0" borderId="15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/>
    <xf numFmtId="0" fontId="10" fillId="0" borderId="6" xfId="0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/>
    </xf>
    <xf numFmtId="0" fontId="1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  <xf numFmtId="0" fontId="14" fillId="0" borderId="15" xfId="0" applyFont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0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15" xfId="0" applyFont="1" applyBorder="1" applyAlignment="1">
      <alignment horizontal="center" vertical="top" wrapText="1"/>
    </xf>
    <xf numFmtId="0" fontId="1" fillId="0" borderId="20" xfId="0" applyFont="1" applyBorder="1"/>
    <xf numFmtId="0" fontId="1" fillId="0" borderId="21" xfId="0" applyFont="1" applyBorder="1"/>
    <xf numFmtId="0" fontId="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" fontId="5" fillId="0" borderId="6" xfId="0" applyNumberFormat="1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11" fillId="0" borderId="15" xfId="0" applyFont="1" applyBorder="1"/>
    <xf numFmtId="0" fontId="4" fillId="0" borderId="15" xfId="0" applyFont="1" applyBorder="1" applyAlignment="1">
      <alignment wrapText="1"/>
    </xf>
    <xf numFmtId="0" fontId="14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4" fillId="0" borderId="20" xfId="0" applyFont="1" applyBorder="1" applyAlignment="1"/>
    <xf numFmtId="0" fontId="4" fillId="0" borderId="21" xfId="0" applyFont="1" applyBorder="1" applyAlignment="1"/>
    <xf numFmtId="0" fontId="4" fillId="0" borderId="15" xfId="0" applyFont="1" applyBorder="1" applyAlignment="1">
      <alignment horizontal="left"/>
    </xf>
    <xf numFmtId="0" fontId="14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4" fillId="0" borderId="21" xfId="0" applyFont="1" applyBorder="1" applyAlignment="1">
      <alignment wrapText="1"/>
    </xf>
    <xf numFmtId="0" fontId="6" fillId="0" borderId="15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9" fillId="0" borderId="15" xfId="0" applyFont="1" applyBorder="1" applyAlignment="1">
      <alignment horizontal="left" vertical="center"/>
    </xf>
    <xf numFmtId="0" fontId="19" fillId="0" borderId="15" xfId="0" applyFont="1" applyBorder="1" applyAlignment="1">
      <alignment horizontal="left"/>
    </xf>
    <xf numFmtId="0" fontId="19" fillId="0" borderId="20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19" fillId="0" borderId="15" xfId="0" applyFont="1" applyBorder="1" applyAlignment="1">
      <alignment wrapText="1"/>
    </xf>
    <xf numFmtId="0" fontId="19" fillId="0" borderId="15" xfId="0" applyFont="1" applyBorder="1" applyAlignment="1"/>
    <xf numFmtId="0" fontId="1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4" fillId="0" borderId="15" xfId="0" applyFont="1" applyBorder="1" applyAlignment="1"/>
    <xf numFmtId="0" fontId="14" fillId="0" borderId="15" xfId="0" applyFont="1" applyBorder="1"/>
    <xf numFmtId="0" fontId="14" fillId="2" borderId="15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wrapText="1"/>
    </xf>
    <xf numFmtId="0" fontId="20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0" xfId="0" applyFont="1" applyBorder="1"/>
    <xf numFmtId="0" fontId="21" fillId="0" borderId="21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justify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4" fillId="0" borderId="15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21" fillId="0" borderId="20" xfId="0" applyFont="1" applyBorder="1" applyAlignment="1">
      <alignment horizontal="center" wrapText="1"/>
    </xf>
    <xf numFmtId="0" fontId="21" fillId="0" borderId="21" xfId="0" applyFont="1" applyBorder="1" applyAlignment="1">
      <alignment horizontal="center" wrapText="1"/>
    </xf>
    <xf numFmtId="0" fontId="21" fillId="0" borderId="20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 wrapText="1"/>
    </xf>
    <xf numFmtId="0" fontId="20" fillId="0" borderId="21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4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16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17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="80" zoomScaleNormal="80" workbookViewId="0">
      <selection activeCell="F20" sqref="F20"/>
    </sheetView>
  </sheetViews>
  <sheetFormatPr defaultRowHeight="15" x14ac:dyDescent="0.25"/>
  <cols>
    <col min="1" max="1" width="13.140625" customWidth="1"/>
    <col min="2" max="2" width="55.140625" customWidth="1"/>
    <col min="3" max="3" width="13.28515625" customWidth="1"/>
    <col min="4" max="4" width="9.28515625" bestFit="1" customWidth="1"/>
    <col min="5" max="8" width="10.28515625" bestFit="1" customWidth="1"/>
    <col min="9" max="9" width="9.28515625" bestFit="1" customWidth="1"/>
    <col min="10" max="12" width="10.28515625" bestFit="1" customWidth="1"/>
    <col min="13" max="13" width="12" bestFit="1" customWidth="1"/>
    <col min="14" max="14" width="9.28515625" bestFit="1" customWidth="1"/>
    <col min="15" max="15" width="9.85546875" bestFit="1" customWidth="1"/>
  </cols>
  <sheetData>
    <row r="1" spans="1:15" ht="21" thickBot="1" x14ac:dyDescent="0.3">
      <c r="A1" s="42"/>
      <c r="B1" s="143" t="s">
        <v>0</v>
      </c>
      <c r="C1" s="144"/>
      <c r="D1" s="144"/>
      <c r="E1" s="144"/>
      <c r="F1" s="144"/>
      <c r="G1" s="144"/>
      <c r="H1" s="145"/>
      <c r="I1" s="143" t="s">
        <v>1</v>
      </c>
      <c r="J1" s="144"/>
      <c r="K1" s="144"/>
      <c r="L1" s="144"/>
      <c r="M1" s="144"/>
      <c r="N1" s="144"/>
      <c r="O1" s="145"/>
    </row>
    <row r="2" spans="1:15" ht="46.5" customHeight="1" thickBot="1" x14ac:dyDescent="0.3">
      <c r="A2" s="140" t="s">
        <v>2</v>
      </c>
      <c r="B2" s="140" t="s">
        <v>3</v>
      </c>
      <c r="C2" s="140" t="s">
        <v>4</v>
      </c>
      <c r="D2" s="146" t="s">
        <v>5</v>
      </c>
      <c r="E2" s="147"/>
      <c r="F2" s="148"/>
      <c r="G2" s="140" t="s">
        <v>6</v>
      </c>
      <c r="H2" s="140" t="s">
        <v>7</v>
      </c>
      <c r="I2" s="140" t="s">
        <v>4</v>
      </c>
      <c r="J2" s="146" t="s">
        <v>5</v>
      </c>
      <c r="K2" s="147"/>
      <c r="L2" s="148"/>
      <c r="M2" s="140" t="s">
        <v>6</v>
      </c>
      <c r="N2" s="140" t="s">
        <v>7</v>
      </c>
      <c r="O2" s="140" t="s">
        <v>8</v>
      </c>
    </row>
    <row r="3" spans="1:15" ht="48.75" customHeight="1" thickBot="1" x14ac:dyDescent="0.3">
      <c r="A3" s="142"/>
      <c r="B3" s="142"/>
      <c r="C3" s="142"/>
      <c r="D3" s="4" t="s">
        <v>9</v>
      </c>
      <c r="E3" s="4" t="s">
        <v>10</v>
      </c>
      <c r="F3" s="4" t="s">
        <v>11</v>
      </c>
      <c r="G3" s="142"/>
      <c r="H3" s="142"/>
      <c r="I3" s="142"/>
      <c r="J3" s="4" t="s">
        <v>9</v>
      </c>
      <c r="K3" s="4" t="s">
        <v>10</v>
      </c>
      <c r="L3" s="4" t="s">
        <v>11</v>
      </c>
      <c r="M3" s="142"/>
      <c r="N3" s="142"/>
      <c r="O3" s="142"/>
    </row>
    <row r="4" spans="1:15" ht="21" thickBot="1" x14ac:dyDescent="0.3">
      <c r="A4" s="143" t="s">
        <v>12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5"/>
    </row>
    <row r="5" spans="1:15" ht="21" thickBot="1" x14ac:dyDescent="0.3">
      <c r="A5" s="140" t="s">
        <v>13</v>
      </c>
      <c r="B5" s="12" t="s">
        <v>14</v>
      </c>
      <c r="C5" s="4">
        <v>150</v>
      </c>
      <c r="D5" s="4">
        <v>6</v>
      </c>
      <c r="E5" s="4">
        <v>6.88</v>
      </c>
      <c r="F5" s="4">
        <v>21.2</v>
      </c>
      <c r="G5" s="4">
        <v>172.15</v>
      </c>
      <c r="H5" s="4">
        <v>1.2</v>
      </c>
      <c r="I5" s="4">
        <v>200</v>
      </c>
      <c r="J5" s="6">
        <v>7</v>
      </c>
      <c r="K5" s="4">
        <v>8</v>
      </c>
      <c r="L5" s="4">
        <v>25.8</v>
      </c>
      <c r="M5" s="4">
        <v>205.15</v>
      </c>
      <c r="N5" s="4">
        <v>1.3</v>
      </c>
      <c r="O5" s="88">
        <v>20</v>
      </c>
    </row>
    <row r="6" spans="1:15" ht="21" thickBot="1" x14ac:dyDescent="0.3">
      <c r="A6" s="141"/>
      <c r="B6" s="12" t="s">
        <v>15</v>
      </c>
      <c r="C6" s="4">
        <v>150</v>
      </c>
      <c r="D6" s="4">
        <v>0</v>
      </c>
      <c r="E6" s="4">
        <v>0</v>
      </c>
      <c r="F6" s="4">
        <v>6.82</v>
      </c>
      <c r="G6" s="4">
        <v>26</v>
      </c>
      <c r="H6" s="4">
        <v>4.5</v>
      </c>
      <c r="I6" s="4">
        <v>200</v>
      </c>
      <c r="J6" s="4">
        <v>0</v>
      </c>
      <c r="K6" s="4">
        <v>0</v>
      </c>
      <c r="L6" s="4">
        <v>9.1</v>
      </c>
      <c r="M6" s="4">
        <v>35</v>
      </c>
      <c r="N6" s="4">
        <v>0</v>
      </c>
      <c r="O6" s="4">
        <v>10</v>
      </c>
    </row>
    <row r="7" spans="1:15" ht="21" thickBot="1" x14ac:dyDescent="0.3">
      <c r="A7" s="141"/>
      <c r="B7" s="12" t="s">
        <v>115</v>
      </c>
      <c r="C7" s="8">
        <v>25</v>
      </c>
      <c r="D7" s="4">
        <v>1.54</v>
      </c>
      <c r="E7" s="4">
        <v>0.16</v>
      </c>
      <c r="F7" s="4">
        <v>13.16</v>
      </c>
      <c r="G7" s="4">
        <v>61</v>
      </c>
      <c r="H7" s="4">
        <v>0.01</v>
      </c>
      <c r="I7" s="8">
        <v>38</v>
      </c>
      <c r="J7" s="4">
        <v>2.3199999999999998</v>
      </c>
      <c r="K7" s="4">
        <v>0.24</v>
      </c>
      <c r="L7" s="4">
        <v>21</v>
      </c>
      <c r="M7" s="4">
        <v>92</v>
      </c>
      <c r="N7" s="4">
        <v>0.01</v>
      </c>
      <c r="O7" s="4">
        <v>2</v>
      </c>
    </row>
    <row r="8" spans="1:15" ht="21" thickBot="1" x14ac:dyDescent="0.3">
      <c r="A8" s="142"/>
      <c r="B8" s="11" t="s">
        <v>16</v>
      </c>
      <c r="C8" s="13">
        <f t="shared" ref="C8:N8" si="0">SUM(C5:C7)</f>
        <v>325</v>
      </c>
      <c r="D8" s="13">
        <f t="shared" si="0"/>
        <v>7.54</v>
      </c>
      <c r="E8" s="13">
        <f t="shared" si="0"/>
        <v>7.04</v>
      </c>
      <c r="F8" s="13">
        <f t="shared" si="0"/>
        <v>41.18</v>
      </c>
      <c r="G8" s="13">
        <f t="shared" si="0"/>
        <v>259.14999999999998</v>
      </c>
      <c r="H8" s="13">
        <f t="shared" si="0"/>
        <v>5.71</v>
      </c>
      <c r="I8" s="13">
        <f t="shared" si="0"/>
        <v>438</v>
      </c>
      <c r="J8" s="13">
        <f t="shared" si="0"/>
        <v>9.32</v>
      </c>
      <c r="K8" s="13">
        <f t="shared" si="0"/>
        <v>8.24</v>
      </c>
      <c r="L8" s="13">
        <f t="shared" si="0"/>
        <v>55.9</v>
      </c>
      <c r="M8" s="13">
        <f t="shared" si="0"/>
        <v>332.15</v>
      </c>
      <c r="N8" s="13">
        <f t="shared" si="0"/>
        <v>1.31</v>
      </c>
      <c r="O8" s="4"/>
    </row>
    <row r="9" spans="1:15" ht="21" thickBot="1" x14ac:dyDescent="0.3">
      <c r="A9" s="44" t="s">
        <v>17</v>
      </c>
      <c r="B9" s="12" t="s">
        <v>18</v>
      </c>
      <c r="C9" s="13">
        <v>100</v>
      </c>
      <c r="D9" s="13">
        <v>0.5</v>
      </c>
      <c r="E9" s="13">
        <v>0.1</v>
      </c>
      <c r="F9" s="13">
        <v>10.1</v>
      </c>
      <c r="G9" s="13">
        <v>46</v>
      </c>
      <c r="H9" s="13">
        <v>2</v>
      </c>
      <c r="I9" s="13">
        <v>100</v>
      </c>
      <c r="J9" s="13">
        <v>0.5</v>
      </c>
      <c r="K9" s="13">
        <v>0.1</v>
      </c>
      <c r="L9" s="13">
        <v>10.1</v>
      </c>
      <c r="M9" s="13">
        <v>46</v>
      </c>
      <c r="N9" s="13">
        <v>2</v>
      </c>
      <c r="O9" s="4">
        <v>130</v>
      </c>
    </row>
    <row r="10" spans="1:15" ht="21" thickBot="1" x14ac:dyDescent="0.3">
      <c r="A10" s="140" t="s">
        <v>19</v>
      </c>
      <c r="B10" s="12" t="s">
        <v>20</v>
      </c>
      <c r="C10" s="4">
        <v>45</v>
      </c>
      <c r="D10" s="4">
        <v>0.63</v>
      </c>
      <c r="E10" s="4">
        <v>2.48</v>
      </c>
      <c r="F10" s="4">
        <v>4.68</v>
      </c>
      <c r="G10" s="4">
        <v>43.57</v>
      </c>
      <c r="H10" s="4">
        <v>1.87</v>
      </c>
      <c r="I10" s="4">
        <v>60</v>
      </c>
      <c r="J10" s="4">
        <v>0.8</v>
      </c>
      <c r="K10" s="4">
        <v>3.3</v>
      </c>
      <c r="L10" s="4">
        <v>6.2</v>
      </c>
      <c r="M10" s="4">
        <v>58.09</v>
      </c>
      <c r="N10" s="4">
        <v>2.4900000000000002</v>
      </c>
      <c r="O10" s="4">
        <v>20</v>
      </c>
    </row>
    <row r="11" spans="1:15" ht="21" thickBot="1" x14ac:dyDescent="0.3">
      <c r="A11" s="141"/>
      <c r="B11" s="12" t="s">
        <v>21</v>
      </c>
      <c r="C11" s="4">
        <v>150</v>
      </c>
      <c r="D11" s="4">
        <v>5.16</v>
      </c>
      <c r="E11" s="4">
        <v>5.0430000000000001</v>
      </c>
      <c r="F11" s="4">
        <v>8.6</v>
      </c>
      <c r="G11" s="4">
        <v>100.35</v>
      </c>
      <c r="H11" s="4">
        <v>5.46</v>
      </c>
      <c r="I11" s="4">
        <v>200</v>
      </c>
      <c r="J11" s="6">
        <v>6.8780000000000001</v>
      </c>
      <c r="K11" s="4">
        <v>6.7240000000000002</v>
      </c>
      <c r="L11" s="4">
        <v>11.46</v>
      </c>
      <c r="M11" s="4">
        <v>133.80000000000001</v>
      </c>
      <c r="N11" s="4">
        <v>7.29</v>
      </c>
      <c r="O11" s="4">
        <v>87</v>
      </c>
    </row>
    <row r="12" spans="1:15" ht="21" thickBot="1" x14ac:dyDescent="0.3">
      <c r="A12" s="141"/>
      <c r="B12" s="12" t="s">
        <v>158</v>
      </c>
      <c r="C12" s="4">
        <v>50</v>
      </c>
      <c r="D12" s="4">
        <v>7.11</v>
      </c>
      <c r="E12" s="4">
        <v>6.93</v>
      </c>
      <c r="F12" s="4">
        <v>3.2</v>
      </c>
      <c r="G12" s="4">
        <v>104</v>
      </c>
      <c r="H12" s="4"/>
      <c r="I12" s="4">
        <v>80</v>
      </c>
      <c r="J12" s="4">
        <v>11.4</v>
      </c>
      <c r="K12" s="4">
        <v>11.1</v>
      </c>
      <c r="L12" s="4">
        <v>5.2</v>
      </c>
      <c r="M12" s="4">
        <v>166</v>
      </c>
      <c r="N12" s="4">
        <v>0</v>
      </c>
      <c r="O12" s="88">
        <v>45883</v>
      </c>
    </row>
    <row r="13" spans="1:15" ht="21" thickBot="1" x14ac:dyDescent="0.3">
      <c r="A13" s="141"/>
      <c r="B13" s="12" t="s">
        <v>22</v>
      </c>
      <c r="C13" s="4">
        <v>150</v>
      </c>
      <c r="D13" s="4">
        <v>3.26</v>
      </c>
      <c r="E13" s="4">
        <v>12.59</v>
      </c>
      <c r="F13" s="4">
        <v>22.66</v>
      </c>
      <c r="G13" s="4">
        <v>116.97</v>
      </c>
      <c r="H13" s="4">
        <v>19.97</v>
      </c>
      <c r="I13" s="4">
        <v>200</v>
      </c>
      <c r="J13" s="4">
        <v>5.4</v>
      </c>
      <c r="K13" s="4">
        <v>17.59</v>
      </c>
      <c r="L13" s="4">
        <v>26.66</v>
      </c>
      <c r="M13" s="4">
        <v>186.11</v>
      </c>
      <c r="N13" s="4">
        <v>29.97</v>
      </c>
      <c r="O13" s="4">
        <v>3</v>
      </c>
    </row>
    <row r="14" spans="1:15" ht="21" thickBot="1" x14ac:dyDescent="0.3">
      <c r="A14" s="141"/>
      <c r="B14" s="12" t="s">
        <v>159</v>
      </c>
      <c r="C14" s="4">
        <v>200</v>
      </c>
      <c r="D14" s="4">
        <v>0</v>
      </c>
      <c r="E14" s="4">
        <v>0</v>
      </c>
      <c r="F14" s="4">
        <v>19</v>
      </c>
      <c r="G14" s="4">
        <v>80</v>
      </c>
      <c r="H14" s="4">
        <v>20</v>
      </c>
      <c r="I14" s="4">
        <v>200</v>
      </c>
      <c r="J14" s="4">
        <v>0</v>
      </c>
      <c r="K14" s="4">
        <v>0</v>
      </c>
      <c r="L14" s="4">
        <v>19</v>
      </c>
      <c r="M14" s="4">
        <v>80</v>
      </c>
      <c r="N14" s="4">
        <v>20</v>
      </c>
      <c r="O14" s="4">
        <v>20</v>
      </c>
    </row>
    <row r="15" spans="1:15" ht="21" thickBot="1" x14ac:dyDescent="0.3">
      <c r="A15" s="141"/>
      <c r="B15" s="12" t="s">
        <v>94</v>
      </c>
      <c r="C15" s="4">
        <v>30</v>
      </c>
      <c r="D15" s="4">
        <v>3.4</v>
      </c>
      <c r="E15" s="4">
        <v>0</v>
      </c>
      <c r="F15" s="4">
        <v>21</v>
      </c>
      <c r="G15" s="4">
        <v>104</v>
      </c>
      <c r="H15" s="4">
        <v>0</v>
      </c>
      <c r="I15" s="4">
        <v>45</v>
      </c>
      <c r="J15" s="4">
        <v>4.5999999999999996</v>
      </c>
      <c r="K15" s="4">
        <v>0.1</v>
      </c>
      <c r="L15" s="4">
        <v>28</v>
      </c>
      <c r="M15" s="4">
        <v>138.6</v>
      </c>
      <c r="N15" s="4">
        <v>0</v>
      </c>
      <c r="O15" s="4">
        <v>150</v>
      </c>
    </row>
    <row r="16" spans="1:15" ht="21" thickBot="1" x14ac:dyDescent="0.3">
      <c r="A16" s="142"/>
      <c r="B16" s="11" t="s">
        <v>16</v>
      </c>
      <c r="C16" s="13">
        <f t="shared" ref="C16:N16" si="1">SUM(C10:C15)</f>
        <v>625</v>
      </c>
      <c r="D16" s="13">
        <f t="shared" si="1"/>
        <v>19.559999999999999</v>
      </c>
      <c r="E16" s="13">
        <f t="shared" si="1"/>
        <v>27.042999999999999</v>
      </c>
      <c r="F16" s="13">
        <f t="shared" si="1"/>
        <v>79.14</v>
      </c>
      <c r="G16" s="13">
        <f t="shared" si="1"/>
        <v>548.89</v>
      </c>
      <c r="H16" s="13">
        <f t="shared" si="1"/>
        <v>47.3</v>
      </c>
      <c r="I16" s="13">
        <f t="shared" si="1"/>
        <v>785</v>
      </c>
      <c r="J16" s="13">
        <f t="shared" si="1"/>
        <v>29.078000000000003</v>
      </c>
      <c r="K16" s="13">
        <f t="shared" si="1"/>
        <v>38.814</v>
      </c>
      <c r="L16" s="13">
        <f t="shared" si="1"/>
        <v>96.52</v>
      </c>
      <c r="M16" s="13">
        <f t="shared" si="1"/>
        <v>762.6</v>
      </c>
      <c r="N16" s="13">
        <f t="shared" si="1"/>
        <v>59.75</v>
      </c>
      <c r="O16" s="9"/>
    </row>
    <row r="17" spans="1:15" ht="41.25" thickBot="1" x14ac:dyDescent="0.3">
      <c r="A17" s="140" t="s">
        <v>23</v>
      </c>
      <c r="B17" s="12" t="s">
        <v>24</v>
      </c>
      <c r="C17" s="4">
        <v>80</v>
      </c>
      <c r="D17" s="4">
        <v>5.3</v>
      </c>
      <c r="E17" s="4">
        <v>3.9</v>
      </c>
      <c r="F17" s="4">
        <v>32.4</v>
      </c>
      <c r="G17" s="6">
        <v>188</v>
      </c>
      <c r="H17" s="4">
        <v>1.05</v>
      </c>
      <c r="I17" s="6">
        <v>80</v>
      </c>
      <c r="J17" s="4">
        <v>5.3</v>
      </c>
      <c r="K17" s="6">
        <v>3.9</v>
      </c>
      <c r="L17" s="6">
        <v>32.4</v>
      </c>
      <c r="M17" s="4">
        <v>188</v>
      </c>
      <c r="N17" s="4">
        <v>1.05</v>
      </c>
      <c r="O17" s="4" t="s">
        <v>145</v>
      </c>
    </row>
    <row r="18" spans="1:15" ht="21" thickBot="1" x14ac:dyDescent="0.3">
      <c r="A18" s="141"/>
      <c r="B18" s="12" t="s">
        <v>59</v>
      </c>
      <c r="C18" s="4">
        <v>150</v>
      </c>
      <c r="D18" s="6">
        <v>1.1000000000000001</v>
      </c>
      <c r="E18" s="4">
        <v>1.1000000000000001</v>
      </c>
      <c r="F18" s="4">
        <v>8.4</v>
      </c>
      <c r="G18" s="4">
        <v>46</v>
      </c>
      <c r="H18" s="4">
        <v>0.5</v>
      </c>
      <c r="I18" s="4">
        <v>200</v>
      </c>
      <c r="J18" s="6">
        <v>1.4</v>
      </c>
      <c r="K18" s="4">
        <v>1.4</v>
      </c>
      <c r="L18" s="6">
        <v>11.02</v>
      </c>
      <c r="M18" s="4">
        <v>61</v>
      </c>
      <c r="N18" s="4">
        <v>0.6</v>
      </c>
      <c r="O18" s="4">
        <v>12</v>
      </c>
    </row>
    <row r="19" spans="1:15" ht="21" thickBot="1" x14ac:dyDescent="0.3">
      <c r="A19" s="142"/>
      <c r="B19" s="11" t="s">
        <v>16</v>
      </c>
      <c r="C19" s="13">
        <f t="shared" ref="C19:N19" si="2">SUM(C17:C18)</f>
        <v>230</v>
      </c>
      <c r="D19" s="13">
        <f t="shared" si="2"/>
        <v>6.4</v>
      </c>
      <c r="E19" s="13">
        <f t="shared" si="2"/>
        <v>5</v>
      </c>
      <c r="F19" s="13">
        <f t="shared" si="2"/>
        <v>40.799999999999997</v>
      </c>
      <c r="G19" s="13">
        <f t="shared" si="2"/>
        <v>234</v>
      </c>
      <c r="H19" s="13">
        <f t="shared" si="2"/>
        <v>1.55</v>
      </c>
      <c r="I19" s="14">
        <f t="shared" si="2"/>
        <v>280</v>
      </c>
      <c r="J19" s="13">
        <f t="shared" si="2"/>
        <v>6.6999999999999993</v>
      </c>
      <c r="K19" s="13">
        <f t="shared" si="2"/>
        <v>5.3</v>
      </c>
      <c r="L19" s="14">
        <f t="shared" si="2"/>
        <v>43.42</v>
      </c>
      <c r="M19" s="13">
        <f t="shared" si="2"/>
        <v>249</v>
      </c>
      <c r="N19" s="13">
        <f t="shared" si="2"/>
        <v>1.65</v>
      </c>
      <c r="O19" s="4"/>
    </row>
    <row r="20" spans="1:15" ht="61.5" thickBot="1" x14ac:dyDescent="0.3">
      <c r="A20" s="44" t="s">
        <v>25</v>
      </c>
      <c r="B20" s="4"/>
      <c r="C20" s="43">
        <f>C8+C9+C16+C19</f>
        <v>1280</v>
      </c>
      <c r="D20" s="13">
        <f>D8+D9+D16+D19</f>
        <v>34</v>
      </c>
      <c r="E20" s="13">
        <f>E8+E9+E16+E19</f>
        <v>39.183</v>
      </c>
      <c r="F20" s="13">
        <f>F8+F9+F16+F19</f>
        <v>171.22000000000003</v>
      </c>
      <c r="G20" s="13">
        <f>G8+G9+G16+G18</f>
        <v>900.04</v>
      </c>
      <c r="H20" s="13">
        <v>35.090000000000003</v>
      </c>
      <c r="I20" s="13">
        <f t="shared" ref="I20:N20" si="3">I8+I9+I16+I19</f>
        <v>1603</v>
      </c>
      <c r="J20" s="13">
        <f t="shared" si="3"/>
        <v>45.597999999999999</v>
      </c>
      <c r="K20" s="13">
        <f t="shared" si="3"/>
        <v>52.453999999999994</v>
      </c>
      <c r="L20" s="13">
        <f t="shared" si="3"/>
        <v>205.94</v>
      </c>
      <c r="M20" s="13">
        <f t="shared" si="3"/>
        <v>1389.75</v>
      </c>
      <c r="N20" s="13">
        <f t="shared" si="3"/>
        <v>64.710000000000008</v>
      </c>
      <c r="O20" s="4"/>
    </row>
  </sheetData>
  <mergeCells count="17">
    <mergeCell ref="B1:H1"/>
    <mergeCell ref="I1:O1"/>
    <mergeCell ref="A2:A3"/>
    <mergeCell ref="B2:B3"/>
    <mergeCell ref="C2:C3"/>
    <mergeCell ref="D2:F2"/>
    <mergeCell ref="G2:G3"/>
    <mergeCell ref="H2:H3"/>
    <mergeCell ref="I2:I3"/>
    <mergeCell ref="J2:L2"/>
    <mergeCell ref="A17:A19"/>
    <mergeCell ref="M2:M3"/>
    <mergeCell ref="N2:N3"/>
    <mergeCell ref="O2:O3"/>
    <mergeCell ref="A4:O4"/>
    <mergeCell ref="A5:A8"/>
    <mergeCell ref="A10:A16"/>
  </mergeCells>
  <pageMargins left="0.25" right="0.25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4"/>
  <sheetViews>
    <sheetView tabSelected="1" topLeftCell="B1" zoomScale="62" zoomScaleNormal="62" workbookViewId="0">
      <selection activeCell="C21" sqref="C21:C22"/>
    </sheetView>
  </sheetViews>
  <sheetFormatPr defaultRowHeight="15" x14ac:dyDescent="0.25"/>
  <cols>
    <col min="1" max="1" width="17.85546875" customWidth="1"/>
    <col min="2" max="2" width="53.5703125" customWidth="1"/>
    <col min="3" max="3" width="15" customWidth="1"/>
    <col min="5" max="5" width="10.28515625" bestFit="1" customWidth="1"/>
    <col min="14" max="14" width="10.28515625" bestFit="1" customWidth="1"/>
    <col min="18" max="18" width="10.28515625" bestFit="1" customWidth="1"/>
    <col min="22" max="22" width="12" bestFit="1" customWidth="1"/>
    <col min="23" max="23" width="13.5703125" bestFit="1" customWidth="1"/>
    <col min="24" max="24" width="11.7109375" bestFit="1" customWidth="1"/>
    <col min="25" max="25" width="9.28515625" bestFit="1" customWidth="1"/>
  </cols>
  <sheetData>
    <row r="1" spans="1:25" ht="28.5" customHeight="1" thickBot="1" x14ac:dyDescent="0.3">
      <c r="A1" s="96"/>
      <c r="B1" s="216" t="s">
        <v>0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8"/>
      <c r="O1" s="216" t="s">
        <v>1</v>
      </c>
      <c r="P1" s="217"/>
      <c r="Q1" s="217"/>
      <c r="R1" s="217"/>
      <c r="S1" s="217"/>
      <c r="T1" s="217"/>
      <c r="U1" s="217"/>
      <c r="V1" s="217"/>
      <c r="W1" s="217"/>
      <c r="X1" s="217"/>
      <c r="Y1" s="218"/>
    </row>
    <row r="2" spans="1:25" ht="46.5" customHeight="1" thickBot="1" x14ac:dyDescent="0.3">
      <c r="A2" s="238" t="s">
        <v>2</v>
      </c>
      <c r="B2" s="238" t="s">
        <v>3</v>
      </c>
      <c r="C2" s="238" t="s">
        <v>4</v>
      </c>
      <c r="D2" s="208" t="s">
        <v>5</v>
      </c>
      <c r="E2" s="240"/>
      <c r="F2" s="240"/>
      <c r="G2" s="240"/>
      <c r="H2" s="240"/>
      <c r="I2" s="209"/>
      <c r="J2" s="241" t="s">
        <v>6</v>
      </c>
      <c r="K2" s="242"/>
      <c r="L2" s="243"/>
      <c r="M2" s="241" t="s">
        <v>7</v>
      </c>
      <c r="N2" s="243"/>
      <c r="O2" s="241" t="s">
        <v>4</v>
      </c>
      <c r="P2" s="243"/>
      <c r="Q2" s="208" t="s">
        <v>5</v>
      </c>
      <c r="R2" s="240"/>
      <c r="S2" s="240"/>
      <c r="T2" s="240"/>
      <c r="U2" s="240"/>
      <c r="V2" s="209"/>
      <c r="W2" s="238" t="s">
        <v>6</v>
      </c>
      <c r="X2" s="238" t="s">
        <v>7</v>
      </c>
      <c r="Y2" s="238" t="s">
        <v>8</v>
      </c>
    </row>
    <row r="3" spans="1:25" ht="96" customHeight="1" thickBot="1" x14ac:dyDescent="0.3">
      <c r="A3" s="239"/>
      <c r="B3" s="239"/>
      <c r="C3" s="239"/>
      <c r="D3" s="208" t="s">
        <v>9</v>
      </c>
      <c r="E3" s="209"/>
      <c r="F3" s="208" t="s">
        <v>10</v>
      </c>
      <c r="G3" s="209"/>
      <c r="H3" s="208" t="s">
        <v>11</v>
      </c>
      <c r="I3" s="209"/>
      <c r="J3" s="244"/>
      <c r="K3" s="245"/>
      <c r="L3" s="246"/>
      <c r="M3" s="244"/>
      <c r="N3" s="246"/>
      <c r="O3" s="244"/>
      <c r="P3" s="246"/>
      <c r="Q3" s="208" t="s">
        <v>9</v>
      </c>
      <c r="R3" s="209"/>
      <c r="S3" s="208" t="s">
        <v>10</v>
      </c>
      <c r="T3" s="209"/>
      <c r="U3" s="208" t="s">
        <v>11</v>
      </c>
      <c r="V3" s="209"/>
      <c r="W3" s="239"/>
      <c r="X3" s="239"/>
      <c r="Y3" s="239"/>
    </row>
    <row r="4" spans="1:25" ht="42" customHeight="1" x14ac:dyDescent="0.25">
      <c r="A4" s="235" t="s">
        <v>57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7"/>
    </row>
    <row r="5" spans="1:25" ht="29.25" customHeight="1" x14ac:dyDescent="0.25">
      <c r="A5" s="196" t="s">
        <v>13</v>
      </c>
      <c r="B5" s="94" t="s">
        <v>170</v>
      </c>
      <c r="C5" s="94">
        <v>150</v>
      </c>
      <c r="D5" s="193">
        <v>7.18</v>
      </c>
      <c r="E5" s="193"/>
      <c r="F5" s="193">
        <v>6.8</v>
      </c>
      <c r="G5" s="193"/>
      <c r="H5" s="234">
        <v>6</v>
      </c>
      <c r="I5" s="234"/>
      <c r="J5" s="193">
        <v>125.6</v>
      </c>
      <c r="K5" s="193"/>
      <c r="L5" s="193"/>
      <c r="M5" s="193">
        <v>0.39</v>
      </c>
      <c r="N5" s="193"/>
      <c r="O5" s="193">
        <v>200</v>
      </c>
      <c r="P5" s="193"/>
      <c r="Q5" s="193">
        <v>7</v>
      </c>
      <c r="R5" s="193"/>
      <c r="S5" s="193">
        <v>10.4</v>
      </c>
      <c r="T5" s="193"/>
      <c r="U5" s="193">
        <v>25</v>
      </c>
      <c r="V5" s="193"/>
      <c r="W5" s="95">
        <v>222.4</v>
      </c>
      <c r="X5" s="95">
        <v>0.9</v>
      </c>
      <c r="Y5" s="95">
        <v>110</v>
      </c>
    </row>
    <row r="6" spans="1:25" ht="33.75" customHeight="1" x14ac:dyDescent="0.25">
      <c r="A6" s="196"/>
      <c r="B6" s="94" t="s">
        <v>15</v>
      </c>
      <c r="C6" s="94">
        <v>150</v>
      </c>
      <c r="D6" s="193">
        <v>0</v>
      </c>
      <c r="E6" s="193"/>
      <c r="F6" s="193">
        <v>0</v>
      </c>
      <c r="G6" s="193"/>
      <c r="H6" s="193">
        <v>6.82</v>
      </c>
      <c r="I6" s="193"/>
      <c r="J6" s="193">
        <v>26</v>
      </c>
      <c r="K6" s="193"/>
      <c r="L6" s="193"/>
      <c r="M6" s="193">
        <v>0</v>
      </c>
      <c r="N6" s="193"/>
      <c r="O6" s="193">
        <v>200</v>
      </c>
      <c r="P6" s="193"/>
      <c r="Q6" s="193">
        <v>0</v>
      </c>
      <c r="R6" s="193"/>
      <c r="S6" s="193">
        <v>0</v>
      </c>
      <c r="T6" s="193"/>
      <c r="U6" s="193">
        <v>9.1</v>
      </c>
      <c r="V6" s="193"/>
      <c r="W6" s="95">
        <v>35</v>
      </c>
      <c r="X6" s="95">
        <v>0</v>
      </c>
      <c r="Y6" s="95">
        <v>10</v>
      </c>
    </row>
    <row r="7" spans="1:25" ht="39" customHeight="1" x14ac:dyDescent="0.25">
      <c r="A7" s="196"/>
      <c r="B7" s="94" t="s">
        <v>138</v>
      </c>
      <c r="C7" s="97">
        <v>25</v>
      </c>
      <c r="D7" s="193">
        <v>1.54</v>
      </c>
      <c r="E7" s="193"/>
      <c r="F7" s="193">
        <v>0.16</v>
      </c>
      <c r="G7" s="193"/>
      <c r="H7" s="193">
        <v>13.1</v>
      </c>
      <c r="I7" s="193"/>
      <c r="J7" s="193">
        <v>61</v>
      </c>
      <c r="K7" s="193"/>
      <c r="L7" s="193"/>
      <c r="M7" s="193">
        <v>0.01</v>
      </c>
      <c r="N7" s="193"/>
      <c r="O7" s="247">
        <v>38</v>
      </c>
      <c r="P7" s="247"/>
      <c r="Q7" s="193">
        <v>2.3199999999999998</v>
      </c>
      <c r="R7" s="193"/>
      <c r="S7" s="193">
        <v>0.24</v>
      </c>
      <c r="T7" s="193"/>
      <c r="U7" s="193">
        <v>21</v>
      </c>
      <c r="V7" s="193"/>
      <c r="W7" s="95">
        <v>92</v>
      </c>
      <c r="X7" s="95">
        <v>0.01</v>
      </c>
      <c r="Y7" s="95">
        <v>2</v>
      </c>
    </row>
    <row r="8" spans="1:25" ht="24" customHeight="1" x14ac:dyDescent="0.25">
      <c r="A8" s="196"/>
      <c r="B8" s="98" t="s">
        <v>16</v>
      </c>
      <c r="C8" s="92">
        <f>SUM(C5:C7)</f>
        <v>325</v>
      </c>
      <c r="D8" s="191">
        <f>SUM(D5:D7)</f>
        <v>8.7199999999999989</v>
      </c>
      <c r="E8" s="191"/>
      <c r="F8" s="191">
        <f>SUM(F5:F7)</f>
        <v>6.96</v>
      </c>
      <c r="G8" s="191"/>
      <c r="H8" s="191">
        <f>SUM(H5:H7)</f>
        <v>25.92</v>
      </c>
      <c r="I8" s="191"/>
      <c r="J8" s="191">
        <f>SUM(J5:J7)</f>
        <v>212.6</v>
      </c>
      <c r="K8" s="191"/>
      <c r="L8" s="191"/>
      <c r="M8" s="191">
        <f>SUM(M5:M7)</f>
        <v>0.4</v>
      </c>
      <c r="N8" s="191"/>
      <c r="O8" s="191">
        <f>SUM(O5:O7)</f>
        <v>438</v>
      </c>
      <c r="P8" s="191"/>
      <c r="Q8" s="191">
        <f>SUM(Q5:Q7)</f>
        <v>9.32</v>
      </c>
      <c r="R8" s="191"/>
      <c r="S8" s="191">
        <f>SUM(S5:S7)</f>
        <v>10.64</v>
      </c>
      <c r="T8" s="191"/>
      <c r="U8" s="191">
        <f>SUM(U5:U7)</f>
        <v>55.1</v>
      </c>
      <c r="V8" s="191"/>
      <c r="W8" s="91">
        <f>SUM(W5:W7)</f>
        <v>349.4</v>
      </c>
      <c r="X8" s="91">
        <f>SUM(X5:X7)</f>
        <v>0.91</v>
      </c>
      <c r="Y8" s="95"/>
    </row>
    <row r="9" spans="1:25" ht="35.25" customHeight="1" x14ac:dyDescent="0.25">
      <c r="A9" s="93" t="s">
        <v>17</v>
      </c>
      <c r="B9" s="94"/>
      <c r="C9" s="92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91"/>
      <c r="X9" s="91"/>
      <c r="Y9" s="95"/>
    </row>
    <row r="10" spans="1:25" ht="32.25" customHeight="1" x14ac:dyDescent="0.25">
      <c r="A10" s="196" t="s">
        <v>19</v>
      </c>
      <c r="B10" s="94" t="s">
        <v>88</v>
      </c>
      <c r="C10" s="94">
        <v>40</v>
      </c>
      <c r="D10" s="193">
        <v>0.69</v>
      </c>
      <c r="E10" s="193"/>
      <c r="F10" s="193">
        <v>4.13</v>
      </c>
      <c r="G10" s="193"/>
      <c r="H10" s="193">
        <v>3.4</v>
      </c>
      <c r="I10" s="193"/>
      <c r="J10" s="193">
        <v>53</v>
      </c>
      <c r="K10" s="193"/>
      <c r="L10" s="193"/>
      <c r="M10" s="193">
        <v>0.77</v>
      </c>
      <c r="N10" s="193"/>
      <c r="O10" s="193">
        <v>60</v>
      </c>
      <c r="P10" s="193"/>
      <c r="Q10" s="193">
        <v>0.8</v>
      </c>
      <c r="R10" s="193"/>
      <c r="S10" s="193">
        <v>5</v>
      </c>
      <c r="T10" s="193"/>
      <c r="U10" s="193">
        <v>4.0999999999999996</v>
      </c>
      <c r="V10" s="193"/>
      <c r="W10" s="95">
        <v>64</v>
      </c>
      <c r="X10" s="95">
        <v>1.1599999999999999</v>
      </c>
      <c r="Y10" s="95">
        <v>20</v>
      </c>
    </row>
    <row r="11" spans="1:25" ht="31.5" customHeight="1" x14ac:dyDescent="0.25">
      <c r="A11" s="196"/>
      <c r="B11" s="94" t="s">
        <v>156</v>
      </c>
      <c r="C11" s="94">
        <v>150</v>
      </c>
      <c r="D11" s="193">
        <v>7.18</v>
      </c>
      <c r="E11" s="193"/>
      <c r="F11" s="193">
        <v>2.94</v>
      </c>
      <c r="G11" s="193"/>
      <c r="H11" s="193">
        <v>11.76</v>
      </c>
      <c r="I11" s="193"/>
      <c r="J11" s="193">
        <v>120</v>
      </c>
      <c r="K11" s="193"/>
      <c r="L11" s="193"/>
      <c r="M11" s="193">
        <v>6.7</v>
      </c>
      <c r="N11" s="193"/>
      <c r="O11" s="193">
        <v>200</v>
      </c>
      <c r="P11" s="193"/>
      <c r="Q11" s="193">
        <v>9.18</v>
      </c>
      <c r="R11" s="193"/>
      <c r="S11" s="193">
        <v>3.3</v>
      </c>
      <c r="T11" s="193"/>
      <c r="U11" s="193">
        <v>14.65</v>
      </c>
      <c r="V11" s="193"/>
      <c r="W11" s="95">
        <v>113</v>
      </c>
      <c r="X11" s="95">
        <v>8.33</v>
      </c>
      <c r="Y11" s="95">
        <v>93</v>
      </c>
    </row>
    <row r="12" spans="1:25" ht="29.25" customHeight="1" x14ac:dyDescent="0.25">
      <c r="A12" s="196"/>
      <c r="B12" s="94" t="s">
        <v>89</v>
      </c>
      <c r="C12" s="94">
        <v>50</v>
      </c>
      <c r="D12" s="193">
        <v>6.86</v>
      </c>
      <c r="E12" s="193"/>
      <c r="F12" s="193">
        <v>1</v>
      </c>
      <c r="G12" s="193"/>
      <c r="H12" s="193">
        <v>3.99</v>
      </c>
      <c r="I12" s="193"/>
      <c r="J12" s="193">
        <v>53</v>
      </c>
      <c r="K12" s="193"/>
      <c r="L12" s="193"/>
      <c r="M12" s="193">
        <v>0.32</v>
      </c>
      <c r="N12" s="193"/>
      <c r="O12" s="193">
        <v>80</v>
      </c>
      <c r="P12" s="193"/>
      <c r="Q12" s="193">
        <v>11</v>
      </c>
      <c r="R12" s="193"/>
      <c r="S12" s="193">
        <v>1.6</v>
      </c>
      <c r="T12" s="193"/>
      <c r="U12" s="193">
        <v>6.4</v>
      </c>
      <c r="V12" s="193"/>
      <c r="W12" s="95">
        <v>84</v>
      </c>
      <c r="X12" s="95">
        <v>0.51</v>
      </c>
      <c r="Y12" s="95">
        <v>9</v>
      </c>
    </row>
    <row r="13" spans="1:25" ht="35.25" customHeight="1" x14ac:dyDescent="0.25">
      <c r="A13" s="196"/>
      <c r="B13" s="94" t="s">
        <v>90</v>
      </c>
      <c r="C13" s="94">
        <v>130</v>
      </c>
      <c r="D13" s="193">
        <v>3.3</v>
      </c>
      <c r="E13" s="193"/>
      <c r="F13" s="193">
        <v>4.4000000000000004</v>
      </c>
      <c r="G13" s="193"/>
      <c r="H13" s="193">
        <v>12.5</v>
      </c>
      <c r="I13" s="193"/>
      <c r="J13" s="193">
        <v>109.5</v>
      </c>
      <c r="K13" s="193"/>
      <c r="L13" s="193"/>
      <c r="M13" s="193">
        <v>6.6</v>
      </c>
      <c r="N13" s="193"/>
      <c r="O13" s="193">
        <v>150</v>
      </c>
      <c r="P13" s="193"/>
      <c r="Q13" s="193">
        <v>3.8</v>
      </c>
      <c r="R13" s="193"/>
      <c r="S13" s="193">
        <v>5.0999999999999996</v>
      </c>
      <c r="T13" s="193"/>
      <c r="U13" s="193">
        <v>14.4</v>
      </c>
      <c r="V13" s="193"/>
      <c r="W13" s="95">
        <v>126.3</v>
      </c>
      <c r="X13" s="95">
        <v>7.3</v>
      </c>
      <c r="Y13" s="95">
        <v>57</v>
      </c>
    </row>
    <row r="14" spans="1:25" ht="50.25" customHeight="1" x14ac:dyDescent="0.25">
      <c r="A14" s="196"/>
      <c r="B14" s="94" t="s">
        <v>157</v>
      </c>
      <c r="C14" s="94">
        <v>150</v>
      </c>
      <c r="D14" s="193">
        <v>0.03</v>
      </c>
      <c r="E14" s="193"/>
      <c r="F14" s="193">
        <v>0.06</v>
      </c>
      <c r="G14" s="193"/>
      <c r="H14" s="193">
        <v>13.61</v>
      </c>
      <c r="I14" s="193"/>
      <c r="J14" s="193">
        <v>53.2</v>
      </c>
      <c r="K14" s="193"/>
      <c r="L14" s="193"/>
      <c r="M14" s="193">
        <v>52.56</v>
      </c>
      <c r="N14" s="193"/>
      <c r="O14" s="193">
        <v>180</v>
      </c>
      <c r="P14" s="193"/>
      <c r="Q14" s="193">
        <v>0.36</v>
      </c>
      <c r="R14" s="193"/>
      <c r="S14" s="193">
        <v>7.0000000000000007E-2</v>
      </c>
      <c r="T14" s="193"/>
      <c r="U14" s="193">
        <v>16.329999999999998</v>
      </c>
      <c r="V14" s="193"/>
      <c r="W14" s="95">
        <v>63.9</v>
      </c>
      <c r="X14" s="95">
        <v>63.07</v>
      </c>
      <c r="Y14" s="95">
        <v>7</v>
      </c>
    </row>
    <row r="15" spans="1:25" ht="27.75" customHeight="1" x14ac:dyDescent="0.25">
      <c r="A15" s="196"/>
      <c r="B15" s="94" t="s">
        <v>94</v>
      </c>
      <c r="C15" s="94">
        <v>30</v>
      </c>
      <c r="D15" s="193">
        <v>2.13</v>
      </c>
      <c r="E15" s="193"/>
      <c r="F15" s="193">
        <v>0.33</v>
      </c>
      <c r="G15" s="193"/>
      <c r="H15" s="193">
        <v>13.92</v>
      </c>
      <c r="I15" s="193"/>
      <c r="J15" s="193">
        <v>68.7</v>
      </c>
      <c r="K15" s="193"/>
      <c r="L15" s="193"/>
      <c r="M15" s="193">
        <v>0</v>
      </c>
      <c r="N15" s="193"/>
      <c r="O15" s="193">
        <v>45</v>
      </c>
      <c r="P15" s="193"/>
      <c r="Q15" s="193">
        <v>3.19</v>
      </c>
      <c r="R15" s="193"/>
      <c r="S15" s="193">
        <v>0.49</v>
      </c>
      <c r="T15" s="193"/>
      <c r="U15" s="193">
        <v>20.43</v>
      </c>
      <c r="V15" s="193"/>
      <c r="W15" s="95">
        <v>103</v>
      </c>
      <c r="X15" s="95">
        <v>0</v>
      </c>
      <c r="Y15" s="95">
        <v>150</v>
      </c>
    </row>
    <row r="16" spans="1:25" ht="25.5" customHeight="1" x14ac:dyDescent="0.25">
      <c r="A16" s="196"/>
      <c r="B16" s="98" t="s">
        <v>16</v>
      </c>
      <c r="C16" s="92">
        <f>SUM(C10:C15)</f>
        <v>550</v>
      </c>
      <c r="D16" s="191">
        <f>SUM(D10:D15)</f>
        <v>20.190000000000001</v>
      </c>
      <c r="E16" s="191"/>
      <c r="F16" s="191">
        <f>SUM(F10:F15)</f>
        <v>12.860000000000001</v>
      </c>
      <c r="G16" s="191"/>
      <c r="H16" s="191">
        <f>SUM(H10:H15)</f>
        <v>59.18</v>
      </c>
      <c r="I16" s="191"/>
      <c r="J16" s="191">
        <f>SUM(J10:J15)</f>
        <v>457.4</v>
      </c>
      <c r="K16" s="191"/>
      <c r="L16" s="191"/>
      <c r="M16" s="191">
        <f>SUM(M10:M15)</f>
        <v>66.95</v>
      </c>
      <c r="N16" s="191"/>
      <c r="O16" s="191">
        <f>SUM(O10:O15)</f>
        <v>715</v>
      </c>
      <c r="P16" s="191"/>
      <c r="Q16" s="191">
        <f>SUM(Q10:Q15)</f>
        <v>28.330000000000002</v>
      </c>
      <c r="R16" s="191"/>
      <c r="S16" s="191">
        <f>SUM(S10:S15)</f>
        <v>15.56</v>
      </c>
      <c r="T16" s="191"/>
      <c r="U16" s="191">
        <f>SUM(U10:U15)</f>
        <v>76.31</v>
      </c>
      <c r="V16" s="191"/>
      <c r="W16" s="91">
        <f>SUM(W10:W15)</f>
        <v>554.20000000000005</v>
      </c>
      <c r="X16" s="91">
        <f>SUM(X10:X15)</f>
        <v>80.37</v>
      </c>
      <c r="Y16" s="95"/>
    </row>
    <row r="17" spans="1:25" ht="24" customHeight="1" x14ac:dyDescent="0.25">
      <c r="A17" s="196" t="s">
        <v>23</v>
      </c>
      <c r="B17" s="94" t="s">
        <v>91</v>
      </c>
      <c r="C17" s="127">
        <v>30</v>
      </c>
      <c r="D17" s="233">
        <v>1.77</v>
      </c>
      <c r="E17" s="233"/>
      <c r="F17" s="233">
        <v>1.41</v>
      </c>
      <c r="G17" s="233"/>
      <c r="H17" s="233">
        <v>22.5</v>
      </c>
      <c r="I17" s="233"/>
      <c r="J17" s="233">
        <v>109.8</v>
      </c>
      <c r="K17" s="233"/>
      <c r="L17" s="233"/>
      <c r="M17" s="233">
        <v>0</v>
      </c>
      <c r="N17" s="233"/>
      <c r="O17" s="233">
        <v>30</v>
      </c>
      <c r="P17" s="233"/>
      <c r="Q17" s="233">
        <v>1.77</v>
      </c>
      <c r="R17" s="233"/>
      <c r="S17" s="233">
        <v>1.41</v>
      </c>
      <c r="T17" s="233"/>
      <c r="U17" s="233">
        <v>22.5</v>
      </c>
      <c r="V17" s="233"/>
      <c r="W17" s="128">
        <v>109.8</v>
      </c>
      <c r="X17" s="128">
        <v>0</v>
      </c>
      <c r="Y17" s="128">
        <v>603</v>
      </c>
    </row>
    <row r="18" spans="1:25" ht="27" customHeight="1" x14ac:dyDescent="0.25">
      <c r="A18" s="196"/>
      <c r="B18" s="94" t="s">
        <v>92</v>
      </c>
      <c r="C18" s="94">
        <v>150</v>
      </c>
      <c r="D18" s="193">
        <v>4.2</v>
      </c>
      <c r="E18" s="193"/>
      <c r="F18" s="234">
        <v>4.8</v>
      </c>
      <c r="G18" s="234"/>
      <c r="H18" s="193">
        <v>7.8</v>
      </c>
      <c r="I18" s="193"/>
      <c r="J18" s="193">
        <v>89</v>
      </c>
      <c r="K18" s="193"/>
      <c r="L18" s="193"/>
      <c r="M18" s="193">
        <v>1.4</v>
      </c>
      <c r="N18" s="193"/>
      <c r="O18" s="193">
        <v>180</v>
      </c>
      <c r="P18" s="193"/>
      <c r="Q18" s="193">
        <v>5.49</v>
      </c>
      <c r="R18" s="193"/>
      <c r="S18" s="193">
        <v>4.8899999999999997</v>
      </c>
      <c r="T18" s="193"/>
      <c r="U18" s="193">
        <v>9.09</v>
      </c>
      <c r="V18" s="193"/>
      <c r="W18" s="95">
        <v>102</v>
      </c>
      <c r="X18" s="95">
        <v>2.46</v>
      </c>
      <c r="Y18" s="95">
        <v>400</v>
      </c>
    </row>
    <row r="19" spans="1:25" ht="27" customHeight="1" x14ac:dyDescent="0.25">
      <c r="A19" s="196"/>
      <c r="B19" s="69" t="s">
        <v>16</v>
      </c>
      <c r="C19" s="92">
        <f>SUM(C17:C18)</f>
        <v>180</v>
      </c>
      <c r="D19" s="191">
        <f>SUM(D17:D18)</f>
        <v>5.9700000000000006</v>
      </c>
      <c r="E19" s="191"/>
      <c r="F19" s="191">
        <f>SUM(F17:F18)</f>
        <v>6.21</v>
      </c>
      <c r="G19" s="191"/>
      <c r="H19" s="191">
        <f>SUM(H17:H18)</f>
        <v>30.3</v>
      </c>
      <c r="I19" s="191"/>
      <c r="J19" s="191">
        <f>SUM(J17:J18)</f>
        <v>198.8</v>
      </c>
      <c r="K19" s="191"/>
      <c r="L19" s="191"/>
      <c r="M19" s="191">
        <f>SUM(M17:M18)</f>
        <v>1.4</v>
      </c>
      <c r="N19" s="191"/>
      <c r="O19" s="191">
        <f>SUM(O17:O18)</f>
        <v>210</v>
      </c>
      <c r="P19" s="191"/>
      <c r="Q19" s="191">
        <f>SUM(Q17:Q18)</f>
        <v>7.26</v>
      </c>
      <c r="R19" s="191"/>
      <c r="S19" s="191">
        <f>SUM(S17:S18)</f>
        <v>6.3</v>
      </c>
      <c r="T19" s="191"/>
      <c r="U19" s="191">
        <f>SUM(U17:U18)</f>
        <v>31.59</v>
      </c>
      <c r="V19" s="191"/>
      <c r="W19" s="91">
        <f>SUM(W17:W18)</f>
        <v>211.8</v>
      </c>
      <c r="X19" s="91">
        <f>SUM(X17:X18)</f>
        <v>2.46</v>
      </c>
      <c r="Y19" s="95"/>
    </row>
    <row r="20" spans="1:25" ht="27.75" customHeight="1" x14ac:dyDescent="0.25">
      <c r="A20" s="94"/>
      <c r="B20" s="94" t="s">
        <v>93</v>
      </c>
      <c r="C20" s="92">
        <f>C8+C9+C16+C19</f>
        <v>1055</v>
      </c>
      <c r="D20" s="191">
        <f>D8+D9+D16+D19</f>
        <v>34.880000000000003</v>
      </c>
      <c r="E20" s="191"/>
      <c r="F20" s="191">
        <f>F8+F9+F16+F19</f>
        <v>26.03</v>
      </c>
      <c r="G20" s="191"/>
      <c r="H20" s="191">
        <f>H8+H9+H16+H19</f>
        <v>115.39999999999999</v>
      </c>
      <c r="I20" s="191"/>
      <c r="J20" s="191">
        <f>J8+J9+J16+J19</f>
        <v>868.8</v>
      </c>
      <c r="K20" s="191"/>
      <c r="L20" s="191"/>
      <c r="M20" s="191">
        <f>M8+M9+M16+M19</f>
        <v>68.750000000000014</v>
      </c>
      <c r="N20" s="191"/>
      <c r="O20" s="191">
        <f>O8+O9+O16+O19</f>
        <v>1363</v>
      </c>
      <c r="P20" s="191"/>
      <c r="Q20" s="191">
        <f>Q8+Q9+Q16+Q19</f>
        <v>44.910000000000004</v>
      </c>
      <c r="R20" s="191"/>
      <c r="S20" s="191">
        <f>S8+S9+S16+S19</f>
        <v>32.5</v>
      </c>
      <c r="T20" s="191"/>
      <c r="U20" s="191">
        <f>U8+U9+U16+U19</f>
        <v>163</v>
      </c>
      <c r="V20" s="191"/>
      <c r="W20" s="91">
        <f>W8+W9+W16+W19</f>
        <v>1115.4000000000001</v>
      </c>
      <c r="X20" s="91">
        <f>X8+X9+X16+X19</f>
        <v>83.74</v>
      </c>
      <c r="Y20" s="91"/>
    </row>
    <row r="21" spans="1:25" ht="48.75" customHeight="1" x14ac:dyDescent="0.25">
      <c r="A21" s="196"/>
      <c r="B21" s="198" t="s">
        <v>67</v>
      </c>
      <c r="C21" s="193">
        <v>5794</v>
      </c>
      <c r="D21" s="193">
        <v>193.8</v>
      </c>
      <c r="E21" s="193"/>
      <c r="F21" s="193">
        <v>171.39</v>
      </c>
      <c r="G21" s="193"/>
      <c r="H21" s="193">
        <v>795.33</v>
      </c>
      <c r="I21" s="193"/>
      <c r="J21" s="193">
        <v>5578.95</v>
      </c>
      <c r="K21" s="193"/>
      <c r="L21" s="193"/>
      <c r="M21" s="193">
        <v>350.4</v>
      </c>
      <c r="N21" s="193"/>
      <c r="O21" s="193">
        <v>7441</v>
      </c>
      <c r="P21" s="193"/>
      <c r="Q21" s="193">
        <v>247.19</v>
      </c>
      <c r="R21" s="193"/>
      <c r="S21" s="193">
        <v>217.26</v>
      </c>
      <c r="T21" s="193"/>
      <c r="U21" s="193">
        <v>1021.87</v>
      </c>
      <c r="V21" s="193"/>
      <c r="W21" s="198">
        <v>7131.48</v>
      </c>
      <c r="X21" s="198">
        <v>435.79</v>
      </c>
      <c r="Y21" s="198"/>
    </row>
    <row r="22" spans="1:25" ht="15.75" hidden="1" customHeight="1" x14ac:dyDescent="0.25">
      <c r="A22" s="196"/>
      <c r="B22" s="198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8"/>
      <c r="X22" s="198"/>
      <c r="Y22" s="198"/>
    </row>
    <row r="23" spans="1:25" ht="43.5" customHeight="1" x14ac:dyDescent="0.35">
      <c r="A23" s="99"/>
      <c r="B23" s="100" t="s">
        <v>136</v>
      </c>
      <c r="C23" s="129">
        <v>11839</v>
      </c>
      <c r="D23" s="232">
        <v>387.44499999999999</v>
      </c>
      <c r="E23" s="232"/>
      <c r="F23" s="232">
        <v>353.52</v>
      </c>
      <c r="G23" s="232"/>
      <c r="H23" s="232">
        <v>1578.6</v>
      </c>
      <c r="I23" s="232"/>
      <c r="J23" s="232">
        <v>11005.88</v>
      </c>
      <c r="K23" s="232"/>
      <c r="L23" s="232"/>
      <c r="M23" s="232">
        <v>822.53</v>
      </c>
      <c r="N23" s="232"/>
      <c r="O23" s="232">
        <v>15259</v>
      </c>
      <c r="P23" s="232"/>
      <c r="Q23" s="232">
        <v>508.69</v>
      </c>
      <c r="R23" s="232"/>
      <c r="S23" s="232">
        <v>421.08</v>
      </c>
      <c r="T23" s="232"/>
      <c r="U23" s="232">
        <v>2033.07</v>
      </c>
      <c r="V23" s="232"/>
      <c r="W23" s="130">
        <v>14539.56</v>
      </c>
      <c r="X23" s="130">
        <v>1034.79</v>
      </c>
      <c r="Y23" s="99"/>
    </row>
    <row r="24" spans="1:2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</sheetData>
  <mergeCells count="191">
    <mergeCell ref="U16:V16"/>
    <mergeCell ref="U17:V17"/>
    <mergeCell ref="U18:V18"/>
    <mergeCell ref="U19:V19"/>
    <mergeCell ref="U20:V20"/>
    <mergeCell ref="J21:L22"/>
    <mergeCell ref="M21:N22"/>
    <mergeCell ref="O21:P22"/>
    <mergeCell ref="Q21:R22"/>
    <mergeCell ref="S21:T22"/>
    <mergeCell ref="U21:V22"/>
    <mergeCell ref="Q16:R16"/>
    <mergeCell ref="Q17:R17"/>
    <mergeCell ref="Q18:R18"/>
    <mergeCell ref="Q19:R19"/>
    <mergeCell ref="Q20:R20"/>
    <mergeCell ref="S16:T16"/>
    <mergeCell ref="S17:T17"/>
    <mergeCell ref="S18:T18"/>
    <mergeCell ref="S19:T19"/>
    <mergeCell ref="O20:P20"/>
    <mergeCell ref="S20:T20"/>
    <mergeCell ref="U5:V5"/>
    <mergeCell ref="U6:V6"/>
    <mergeCell ref="U7:V7"/>
    <mergeCell ref="U8:V8"/>
    <mergeCell ref="U9:V9"/>
    <mergeCell ref="U10:V10"/>
    <mergeCell ref="U11:V11"/>
    <mergeCell ref="U12:V12"/>
    <mergeCell ref="S15:T15"/>
    <mergeCell ref="U13:V13"/>
    <mergeCell ref="U14:V14"/>
    <mergeCell ref="U15:V15"/>
    <mergeCell ref="S13:T13"/>
    <mergeCell ref="S14:T14"/>
    <mergeCell ref="Q5:R5"/>
    <mergeCell ref="Q6:R6"/>
    <mergeCell ref="Q7:R7"/>
    <mergeCell ref="Q8:R8"/>
    <mergeCell ref="Q9:R9"/>
    <mergeCell ref="Q10:R10"/>
    <mergeCell ref="Q11:R11"/>
    <mergeCell ref="Q12:R12"/>
    <mergeCell ref="S5:T5"/>
    <mergeCell ref="S6:T6"/>
    <mergeCell ref="S7:T7"/>
    <mergeCell ref="S8:T8"/>
    <mergeCell ref="S9:T9"/>
    <mergeCell ref="S10:T10"/>
    <mergeCell ref="S11:T11"/>
    <mergeCell ref="S12:T12"/>
    <mergeCell ref="Q13:R13"/>
    <mergeCell ref="Q14:R14"/>
    <mergeCell ref="Q15:R15"/>
    <mergeCell ref="M16:N16"/>
    <mergeCell ref="M17:N17"/>
    <mergeCell ref="M18:N18"/>
    <mergeCell ref="M19:N19"/>
    <mergeCell ref="M20:N20"/>
    <mergeCell ref="O5:P5"/>
    <mergeCell ref="O6:P6"/>
    <mergeCell ref="O7:P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M5:N5"/>
    <mergeCell ref="M6:N6"/>
    <mergeCell ref="M7:N7"/>
    <mergeCell ref="M8:N8"/>
    <mergeCell ref="M9:N9"/>
    <mergeCell ref="M10:N10"/>
    <mergeCell ref="M11:N11"/>
    <mergeCell ref="M12:N12"/>
    <mergeCell ref="H14:I14"/>
    <mergeCell ref="H15:I15"/>
    <mergeCell ref="M13:N13"/>
    <mergeCell ref="M14:N14"/>
    <mergeCell ref="M15:N15"/>
    <mergeCell ref="H16:I16"/>
    <mergeCell ref="H17:I17"/>
    <mergeCell ref="H18:I18"/>
    <mergeCell ref="H19:I19"/>
    <mergeCell ref="H20:I20"/>
    <mergeCell ref="H21:I22"/>
    <mergeCell ref="J5:L5"/>
    <mergeCell ref="J6:L6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F9:G9"/>
    <mergeCell ref="F10:G10"/>
    <mergeCell ref="F11:G11"/>
    <mergeCell ref="F12:G12"/>
    <mergeCell ref="H5:I5"/>
    <mergeCell ref="H6:I6"/>
    <mergeCell ref="H7:I7"/>
    <mergeCell ref="H8:I8"/>
    <mergeCell ref="H9:I9"/>
    <mergeCell ref="H10:I10"/>
    <mergeCell ref="H11:I11"/>
    <mergeCell ref="H12:I12"/>
    <mergeCell ref="B1:N1"/>
    <mergeCell ref="O1:Y1"/>
    <mergeCell ref="A2:A3"/>
    <mergeCell ref="B2:B3"/>
    <mergeCell ref="C2:C3"/>
    <mergeCell ref="D2:I2"/>
    <mergeCell ref="J2:L3"/>
    <mergeCell ref="M2:N3"/>
    <mergeCell ref="O2:P3"/>
    <mergeCell ref="Q2:V2"/>
    <mergeCell ref="W2:W3"/>
    <mergeCell ref="X2:X3"/>
    <mergeCell ref="Y2:Y3"/>
    <mergeCell ref="D3:E3"/>
    <mergeCell ref="F3:G3"/>
    <mergeCell ref="H3:I3"/>
    <mergeCell ref="Q3:R3"/>
    <mergeCell ref="S3:T3"/>
    <mergeCell ref="U3:V3"/>
    <mergeCell ref="A4:Y4"/>
    <mergeCell ref="A5:A8"/>
    <mergeCell ref="D5:E5"/>
    <mergeCell ref="D6:E6"/>
    <mergeCell ref="D7:E7"/>
    <mergeCell ref="D8:E8"/>
    <mergeCell ref="D9:E9"/>
    <mergeCell ref="A10:A16"/>
    <mergeCell ref="D10:E10"/>
    <mergeCell ref="D11:E11"/>
    <mergeCell ref="D12:E12"/>
    <mergeCell ref="D13:E13"/>
    <mergeCell ref="D14:E14"/>
    <mergeCell ref="D15:E15"/>
    <mergeCell ref="D16:E16"/>
    <mergeCell ref="F13:G13"/>
    <mergeCell ref="F14:G14"/>
    <mergeCell ref="F15:G15"/>
    <mergeCell ref="F16:G16"/>
    <mergeCell ref="H13:I13"/>
    <mergeCell ref="F5:G5"/>
    <mergeCell ref="F6:G6"/>
    <mergeCell ref="F7:G7"/>
    <mergeCell ref="F8:G8"/>
    <mergeCell ref="A17:A19"/>
    <mergeCell ref="D17:E17"/>
    <mergeCell ref="D18:E18"/>
    <mergeCell ref="D19:E19"/>
    <mergeCell ref="F17:G17"/>
    <mergeCell ref="F18:G18"/>
    <mergeCell ref="F19:G19"/>
    <mergeCell ref="A21:A22"/>
    <mergeCell ref="B21:B22"/>
    <mergeCell ref="D20:E20"/>
    <mergeCell ref="C21:C22"/>
    <mergeCell ref="D21:E22"/>
    <mergeCell ref="F20:G20"/>
    <mergeCell ref="F21:G22"/>
    <mergeCell ref="W21:W22"/>
    <mergeCell ref="X21:X22"/>
    <mergeCell ref="Y21:Y22"/>
    <mergeCell ref="D23:E23"/>
    <mergeCell ref="F23:G23"/>
    <mergeCell ref="H23:I23"/>
    <mergeCell ref="J23:L23"/>
    <mergeCell ref="M23:N23"/>
    <mergeCell ref="O23:P23"/>
    <mergeCell ref="Q23:R23"/>
    <mergeCell ref="S23:T23"/>
    <mergeCell ref="U23:V23"/>
  </mergeCells>
  <pageMargins left="0.25" right="0.25" top="0.75" bottom="0.75" header="0.3" footer="0.3"/>
  <pageSetup paperSize="9" scale="47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80" zoomScaleNormal="80" workbookViewId="0">
      <selection activeCell="J22" sqref="J22"/>
    </sheetView>
  </sheetViews>
  <sheetFormatPr defaultRowHeight="15" x14ac:dyDescent="0.25"/>
  <cols>
    <col min="1" max="1" width="33.140625" customWidth="1"/>
    <col min="2" max="2" width="12.42578125" customWidth="1"/>
    <col min="4" max="4" width="14.7109375" customWidth="1"/>
    <col min="6" max="6" width="12.85546875" customWidth="1"/>
    <col min="8" max="8" width="14.42578125" customWidth="1"/>
    <col min="10" max="10" width="12.42578125" customWidth="1"/>
    <col min="11" max="11" width="20.140625" customWidth="1"/>
  </cols>
  <sheetData>
    <row r="1" spans="1:14" ht="54.75" customHeight="1" x14ac:dyDescent="0.35">
      <c r="A1" s="254" t="s">
        <v>102</v>
      </c>
      <c r="B1" s="255"/>
      <c r="C1" s="255"/>
      <c r="D1" s="255"/>
      <c r="E1" s="255"/>
      <c r="F1" s="255"/>
      <c r="G1" s="255"/>
      <c r="H1" s="255"/>
      <c r="I1" s="255"/>
      <c r="J1" s="255"/>
      <c r="K1" s="256"/>
      <c r="L1" s="78"/>
      <c r="M1" s="78"/>
      <c r="N1" s="50"/>
    </row>
    <row r="2" spans="1:14" ht="56.25" x14ac:dyDescent="0.3">
      <c r="A2" s="257"/>
      <c r="B2" s="136" t="s">
        <v>120</v>
      </c>
      <c r="C2" s="250"/>
      <c r="D2" s="136" t="s">
        <v>122</v>
      </c>
      <c r="E2" s="250"/>
      <c r="F2" s="136" t="s">
        <v>124</v>
      </c>
      <c r="G2" s="250"/>
      <c r="H2" s="136" t="s">
        <v>126</v>
      </c>
      <c r="I2" s="250"/>
      <c r="J2" s="136" t="s">
        <v>128</v>
      </c>
      <c r="K2" s="137"/>
    </row>
    <row r="3" spans="1:14" ht="75.75" customHeight="1" x14ac:dyDescent="0.3">
      <c r="A3" s="258"/>
      <c r="B3" s="136" t="s">
        <v>121</v>
      </c>
      <c r="C3" s="251"/>
      <c r="D3" s="136" t="s">
        <v>123</v>
      </c>
      <c r="E3" s="251"/>
      <c r="F3" s="136" t="s">
        <v>125</v>
      </c>
      <c r="G3" s="251"/>
      <c r="H3" s="136" t="s">
        <v>127</v>
      </c>
      <c r="I3" s="251"/>
      <c r="J3" s="136" t="s">
        <v>129</v>
      </c>
      <c r="K3" s="138"/>
    </row>
    <row r="4" spans="1:14" ht="36.75" customHeight="1" x14ac:dyDescent="0.25">
      <c r="A4" s="259" t="s">
        <v>100</v>
      </c>
      <c r="B4" s="248">
        <v>280</v>
      </c>
      <c r="C4" s="248" t="s">
        <v>101</v>
      </c>
      <c r="D4" s="248">
        <v>70</v>
      </c>
      <c r="E4" s="248" t="s">
        <v>101</v>
      </c>
      <c r="F4" s="248">
        <v>490</v>
      </c>
      <c r="G4" s="248" t="s">
        <v>101</v>
      </c>
      <c r="H4" s="248">
        <v>210</v>
      </c>
      <c r="I4" s="248" t="s">
        <v>101</v>
      </c>
      <c r="J4" s="248">
        <v>1300</v>
      </c>
      <c r="K4" s="248" t="s">
        <v>101</v>
      </c>
    </row>
    <row r="5" spans="1:14" ht="21.75" customHeight="1" x14ac:dyDescent="0.25">
      <c r="A5" s="260"/>
      <c r="B5" s="249"/>
      <c r="C5" s="249"/>
      <c r="D5" s="249"/>
      <c r="E5" s="249"/>
      <c r="F5" s="249"/>
      <c r="G5" s="249"/>
      <c r="H5" s="249"/>
      <c r="I5" s="249"/>
      <c r="J5" s="249"/>
      <c r="K5" s="249"/>
    </row>
    <row r="6" spans="1:14" ht="22.5" x14ac:dyDescent="0.3">
      <c r="A6" s="107" t="s">
        <v>103</v>
      </c>
      <c r="B6" s="131">
        <v>259.14999999999998</v>
      </c>
      <c r="C6" s="132">
        <f>SUM(B6*20%)</f>
        <v>51.83</v>
      </c>
      <c r="D6" s="131">
        <v>46</v>
      </c>
      <c r="E6" s="132">
        <f>SUM(D6*5%)</f>
        <v>2.3000000000000003</v>
      </c>
      <c r="F6" s="131">
        <v>537.22</v>
      </c>
      <c r="G6" s="132">
        <f>SUM(F6*35%)</f>
        <v>188.02699999999999</v>
      </c>
      <c r="H6" s="131">
        <v>234</v>
      </c>
      <c r="I6" s="132">
        <f>SUM(H6)*15%</f>
        <v>35.1</v>
      </c>
      <c r="J6" s="131">
        <v>888.67</v>
      </c>
      <c r="K6" s="132">
        <f>SUM(J6*75%)</f>
        <v>666.50249999999994</v>
      </c>
    </row>
    <row r="7" spans="1:14" ht="22.5" x14ac:dyDescent="0.3">
      <c r="A7" s="107" t="s">
        <v>104</v>
      </c>
      <c r="B7" s="101">
        <v>334.35</v>
      </c>
      <c r="C7" s="102">
        <f t="shared" ref="C7:C15" si="0">SUM(B7*20%)</f>
        <v>66.87</v>
      </c>
      <c r="D7" s="101"/>
      <c r="E7" s="102">
        <f t="shared" ref="E7:E15" si="1">SUM(D7*5%)</f>
        <v>0</v>
      </c>
      <c r="F7" s="101">
        <v>577.69000000000005</v>
      </c>
      <c r="G7" s="102">
        <f t="shared" ref="G7:G15" si="2">SUM(F7*35%)</f>
        <v>202.19150000000002</v>
      </c>
      <c r="H7" s="101">
        <v>171.3</v>
      </c>
      <c r="I7" s="102">
        <f t="shared" ref="I7:I15" si="3">SUM(H7)*15%</f>
        <v>25.695</v>
      </c>
      <c r="J7" s="101">
        <v>1083.3399999999999</v>
      </c>
      <c r="K7" s="102">
        <f t="shared" ref="K7:K15" si="4">SUM(J7*75%)</f>
        <v>812.50499999999988</v>
      </c>
    </row>
    <row r="8" spans="1:14" ht="22.5" x14ac:dyDescent="0.3">
      <c r="A8" s="107" t="s">
        <v>105</v>
      </c>
      <c r="B8" s="101">
        <v>265.75</v>
      </c>
      <c r="C8" s="102">
        <f t="shared" si="0"/>
        <v>53.150000000000006</v>
      </c>
      <c r="D8" s="101"/>
      <c r="E8" s="102">
        <f t="shared" si="1"/>
        <v>0</v>
      </c>
      <c r="F8" s="101">
        <v>504.6</v>
      </c>
      <c r="G8" s="102">
        <f t="shared" si="2"/>
        <v>176.60999999999999</v>
      </c>
      <c r="H8" s="101">
        <v>230.5</v>
      </c>
      <c r="I8" s="102">
        <f t="shared" si="3"/>
        <v>34.574999999999996</v>
      </c>
      <c r="J8" s="101">
        <v>1000.85</v>
      </c>
      <c r="K8" s="102">
        <f t="shared" si="4"/>
        <v>750.63750000000005</v>
      </c>
    </row>
    <row r="9" spans="1:14" ht="22.5" x14ac:dyDescent="0.3">
      <c r="A9" s="107" t="s">
        <v>106</v>
      </c>
      <c r="B9" s="101">
        <v>351.1</v>
      </c>
      <c r="C9" s="102">
        <f t="shared" si="0"/>
        <v>70.220000000000013</v>
      </c>
      <c r="D9" s="101"/>
      <c r="E9" s="102">
        <f t="shared" si="1"/>
        <v>0</v>
      </c>
      <c r="F9" s="101">
        <v>568.54999999999995</v>
      </c>
      <c r="G9" s="102">
        <f t="shared" si="2"/>
        <v>198.99249999999998</v>
      </c>
      <c r="H9" s="101">
        <v>325.13</v>
      </c>
      <c r="I9" s="102">
        <f t="shared" si="3"/>
        <v>48.769500000000001</v>
      </c>
      <c r="J9" s="101">
        <v>1244.78</v>
      </c>
      <c r="K9" s="102">
        <f t="shared" si="4"/>
        <v>933.58500000000004</v>
      </c>
    </row>
    <row r="10" spans="1:14" ht="22.5" x14ac:dyDescent="0.3">
      <c r="A10" s="107" t="s">
        <v>107</v>
      </c>
      <c r="B10" s="103">
        <v>284.7</v>
      </c>
      <c r="C10" s="104">
        <f t="shared" si="0"/>
        <v>56.94</v>
      </c>
      <c r="D10" s="101">
        <v>44</v>
      </c>
      <c r="E10" s="104">
        <f t="shared" si="1"/>
        <v>2.2000000000000002</v>
      </c>
      <c r="F10" s="103">
        <v>508.3</v>
      </c>
      <c r="G10" s="104">
        <f t="shared" si="2"/>
        <v>177.905</v>
      </c>
      <c r="H10" s="103">
        <v>223.6</v>
      </c>
      <c r="I10" s="104">
        <f t="shared" si="3"/>
        <v>33.54</v>
      </c>
      <c r="J10" s="103">
        <v>1060.5999999999999</v>
      </c>
      <c r="K10" s="104">
        <f t="shared" si="4"/>
        <v>795.44999999999993</v>
      </c>
    </row>
    <row r="11" spans="1:14" ht="22.5" x14ac:dyDescent="0.3">
      <c r="A11" s="107" t="s">
        <v>108</v>
      </c>
      <c r="B11" s="103">
        <v>266</v>
      </c>
      <c r="C11" s="104">
        <f t="shared" si="0"/>
        <v>53.2</v>
      </c>
      <c r="D11" s="101"/>
      <c r="E11" s="104">
        <f t="shared" si="1"/>
        <v>0</v>
      </c>
      <c r="F11" s="103">
        <v>569.4</v>
      </c>
      <c r="G11" s="104">
        <f t="shared" si="2"/>
        <v>199.29</v>
      </c>
      <c r="H11" s="103">
        <v>277</v>
      </c>
      <c r="I11" s="104">
        <f t="shared" si="3"/>
        <v>41.55</v>
      </c>
      <c r="J11" s="103">
        <v>1112.4000000000001</v>
      </c>
      <c r="K11" s="104">
        <f t="shared" si="4"/>
        <v>834.30000000000007</v>
      </c>
    </row>
    <row r="12" spans="1:14" ht="22.5" x14ac:dyDescent="0.3">
      <c r="A12" s="107" t="s">
        <v>109</v>
      </c>
      <c r="B12" s="103">
        <v>336</v>
      </c>
      <c r="C12" s="104">
        <f t="shared" si="0"/>
        <v>67.2</v>
      </c>
      <c r="D12" s="101">
        <v>46</v>
      </c>
      <c r="E12" s="104">
        <f t="shared" si="1"/>
        <v>2.3000000000000003</v>
      </c>
      <c r="F12" s="103">
        <v>550.13</v>
      </c>
      <c r="G12" s="104">
        <f t="shared" si="2"/>
        <v>192.54549999999998</v>
      </c>
      <c r="H12" s="103">
        <v>257</v>
      </c>
      <c r="I12" s="104">
        <f t="shared" si="3"/>
        <v>38.549999999999997</v>
      </c>
      <c r="J12" s="103">
        <v>1189.1300000000001</v>
      </c>
      <c r="K12" s="104">
        <f>SUM(J12*75%)</f>
        <v>891.84750000000008</v>
      </c>
    </row>
    <row r="13" spans="1:14" ht="22.5" x14ac:dyDescent="0.3">
      <c r="A13" s="107" t="s">
        <v>110</v>
      </c>
      <c r="B13" s="103">
        <v>276</v>
      </c>
      <c r="C13" s="104">
        <f t="shared" si="0"/>
        <v>55.2</v>
      </c>
      <c r="D13" s="101"/>
      <c r="E13" s="104">
        <f t="shared" si="1"/>
        <v>0</v>
      </c>
      <c r="F13" s="103">
        <v>458.75</v>
      </c>
      <c r="G13" s="104">
        <f t="shared" si="2"/>
        <v>160.5625</v>
      </c>
      <c r="H13" s="103">
        <v>203.12</v>
      </c>
      <c r="I13" s="104">
        <f t="shared" si="3"/>
        <v>30.468</v>
      </c>
      <c r="J13" s="103">
        <v>937.87</v>
      </c>
      <c r="K13" s="104">
        <f t="shared" si="4"/>
        <v>703.40250000000003</v>
      </c>
    </row>
    <row r="14" spans="1:14" ht="22.5" x14ac:dyDescent="0.3">
      <c r="A14" s="107" t="s">
        <v>111</v>
      </c>
      <c r="B14" s="103">
        <v>391.9</v>
      </c>
      <c r="C14" s="104">
        <f t="shared" si="0"/>
        <v>78.38</v>
      </c>
      <c r="D14" s="101">
        <v>46</v>
      </c>
      <c r="E14" s="104">
        <f t="shared" si="1"/>
        <v>2.3000000000000003</v>
      </c>
      <c r="F14" s="103">
        <v>485.7</v>
      </c>
      <c r="G14" s="104">
        <f t="shared" si="2"/>
        <v>169.99499999999998</v>
      </c>
      <c r="H14" s="103">
        <v>291.86</v>
      </c>
      <c r="I14" s="104">
        <f t="shared" si="3"/>
        <v>43.779000000000003</v>
      </c>
      <c r="J14" s="103">
        <v>1215.5</v>
      </c>
      <c r="K14" s="104">
        <f t="shared" si="4"/>
        <v>911.625</v>
      </c>
    </row>
    <row r="15" spans="1:14" ht="22.5" x14ac:dyDescent="0.3">
      <c r="A15" s="107" t="s">
        <v>112</v>
      </c>
      <c r="B15" s="103">
        <v>272.8</v>
      </c>
      <c r="C15" s="104">
        <f t="shared" si="0"/>
        <v>54.56</v>
      </c>
      <c r="D15" s="103"/>
      <c r="E15" s="104">
        <f t="shared" si="1"/>
        <v>0</v>
      </c>
      <c r="F15" s="103">
        <v>457.4</v>
      </c>
      <c r="G15" s="104">
        <f t="shared" si="2"/>
        <v>160.08999999999997</v>
      </c>
      <c r="H15" s="103">
        <v>198.8</v>
      </c>
      <c r="I15" s="104">
        <f t="shared" si="3"/>
        <v>29.82</v>
      </c>
      <c r="J15" s="103">
        <v>929</v>
      </c>
      <c r="K15" s="104">
        <f t="shared" si="4"/>
        <v>696.75</v>
      </c>
    </row>
    <row r="16" spans="1:14" ht="22.5" customHeight="1" x14ac:dyDescent="0.3">
      <c r="A16" s="252" t="s">
        <v>130</v>
      </c>
      <c r="B16" s="105">
        <f t="shared" ref="B16:K16" si="5">(B6+B7+B8+B9+B10+B11+B12+B13+B14+B15)/10</f>
        <v>303.77500000000003</v>
      </c>
      <c r="C16" s="105">
        <f t="shared" si="5"/>
        <v>60.754999999999995</v>
      </c>
      <c r="D16" s="105">
        <f t="shared" si="5"/>
        <v>18.2</v>
      </c>
      <c r="E16" s="105">
        <f t="shared" si="5"/>
        <v>0.91000000000000014</v>
      </c>
      <c r="F16" s="105">
        <f t="shared" si="5"/>
        <v>521.77400000000011</v>
      </c>
      <c r="G16" s="105">
        <f t="shared" si="5"/>
        <v>182.62089999999995</v>
      </c>
      <c r="H16" s="105">
        <f t="shared" si="5"/>
        <v>241.23100000000005</v>
      </c>
      <c r="I16" s="105">
        <f t="shared" si="5"/>
        <v>36.184649999999998</v>
      </c>
      <c r="J16" s="105">
        <f t="shared" si="5"/>
        <v>1066.2139999999999</v>
      </c>
      <c r="K16" s="105">
        <f t="shared" si="5"/>
        <v>799.66049999999996</v>
      </c>
    </row>
    <row r="17" spans="1:11" ht="15.75" customHeight="1" x14ac:dyDescent="0.3">
      <c r="A17" s="253"/>
      <c r="B17" s="106"/>
      <c r="C17" s="106"/>
      <c r="D17" s="106"/>
      <c r="E17" s="106"/>
      <c r="F17" s="106"/>
      <c r="G17" s="106"/>
      <c r="H17" s="106"/>
      <c r="I17" s="106"/>
      <c r="J17" s="106"/>
      <c r="K17" s="106"/>
    </row>
  </sheetData>
  <mergeCells count="18">
    <mergeCell ref="A16:A17"/>
    <mergeCell ref="A1:K1"/>
    <mergeCell ref="F4:F5"/>
    <mergeCell ref="G4:G5"/>
    <mergeCell ref="A2:A3"/>
    <mergeCell ref="C2:C3"/>
    <mergeCell ref="E2:E3"/>
    <mergeCell ref="G2:G3"/>
    <mergeCell ref="A4:A5"/>
    <mergeCell ref="H4:H5"/>
    <mergeCell ref="I4:I5"/>
    <mergeCell ref="J4:J5"/>
    <mergeCell ref="K4:K5"/>
    <mergeCell ref="B4:B5"/>
    <mergeCell ref="C4:C5"/>
    <mergeCell ref="D4:D5"/>
    <mergeCell ref="E4:E5"/>
    <mergeCell ref="I2:I3"/>
  </mergeCells>
  <pageMargins left="0.7" right="0.7" top="0.75" bottom="0.75" header="0.3" footer="0.3"/>
  <pageSetup paperSize="9" scale="83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opLeftCell="A3" zoomScale="80" zoomScaleNormal="80" workbookViewId="0">
      <selection activeCell="K16" sqref="K16"/>
    </sheetView>
  </sheetViews>
  <sheetFormatPr defaultRowHeight="15" x14ac:dyDescent="0.25"/>
  <cols>
    <col min="1" max="1" width="38" customWidth="1"/>
    <col min="2" max="2" width="12.42578125" customWidth="1"/>
    <col min="4" max="4" width="14.7109375" customWidth="1"/>
    <col min="6" max="6" width="12.85546875" customWidth="1"/>
    <col min="8" max="8" width="14.42578125" customWidth="1"/>
    <col min="10" max="10" width="12.42578125" customWidth="1"/>
    <col min="11" max="11" width="22" customWidth="1"/>
  </cols>
  <sheetData>
    <row r="1" spans="1:14" ht="23.25" x14ac:dyDescent="0.35">
      <c r="A1" s="261" t="s">
        <v>137</v>
      </c>
      <c r="B1" s="262"/>
      <c r="C1" s="262"/>
      <c r="D1" s="262"/>
      <c r="E1" s="262"/>
      <c r="F1" s="262"/>
      <c r="G1" s="262"/>
      <c r="H1" s="262"/>
      <c r="I1" s="262"/>
      <c r="J1" s="262"/>
      <c r="K1" s="263"/>
      <c r="L1" s="78"/>
      <c r="M1" s="78"/>
      <c r="N1" s="50"/>
    </row>
    <row r="2" spans="1:14" ht="55.5" customHeight="1" x14ac:dyDescent="0.25">
      <c r="A2" s="264"/>
      <c r="B2" s="135" t="s">
        <v>120</v>
      </c>
      <c r="C2" s="266"/>
      <c r="D2" s="135" t="s">
        <v>122</v>
      </c>
      <c r="E2" s="266"/>
      <c r="F2" s="135" t="s">
        <v>124</v>
      </c>
      <c r="G2" s="266"/>
      <c r="H2" s="135" t="s">
        <v>126</v>
      </c>
      <c r="I2" s="266"/>
      <c r="J2" s="135" t="s">
        <v>128</v>
      </c>
      <c r="K2" s="112"/>
    </row>
    <row r="3" spans="1:14" ht="69" customHeight="1" x14ac:dyDescent="0.25">
      <c r="A3" s="265"/>
      <c r="B3" s="135" t="s">
        <v>121</v>
      </c>
      <c r="C3" s="267"/>
      <c r="D3" s="135" t="s">
        <v>123</v>
      </c>
      <c r="E3" s="267"/>
      <c r="F3" s="135" t="s">
        <v>125</v>
      </c>
      <c r="G3" s="267"/>
      <c r="H3" s="135" t="s">
        <v>127</v>
      </c>
      <c r="I3" s="267"/>
      <c r="J3" s="135" t="s">
        <v>129</v>
      </c>
      <c r="K3" s="113"/>
    </row>
    <row r="4" spans="1:14" ht="42" customHeight="1" x14ac:dyDescent="0.25">
      <c r="A4" s="259" t="s">
        <v>100</v>
      </c>
      <c r="B4" s="248">
        <v>280</v>
      </c>
      <c r="C4" s="248" t="s">
        <v>101</v>
      </c>
      <c r="D4" s="248">
        <v>70</v>
      </c>
      <c r="E4" s="248" t="s">
        <v>101</v>
      </c>
      <c r="F4" s="248">
        <v>490</v>
      </c>
      <c r="G4" s="248" t="s">
        <v>101</v>
      </c>
      <c r="H4" s="248">
        <v>210</v>
      </c>
      <c r="I4" s="248" t="s">
        <v>101</v>
      </c>
      <c r="J4" s="248">
        <v>1050</v>
      </c>
      <c r="K4" s="248" t="s">
        <v>101</v>
      </c>
    </row>
    <row r="5" spans="1:14" ht="0.75" customHeight="1" x14ac:dyDescent="0.25">
      <c r="A5" s="260"/>
      <c r="B5" s="249"/>
      <c r="C5" s="249"/>
      <c r="D5" s="249"/>
      <c r="E5" s="249"/>
      <c r="F5" s="249"/>
      <c r="G5" s="249"/>
      <c r="H5" s="249"/>
      <c r="I5" s="249"/>
      <c r="J5" s="249"/>
      <c r="K5" s="249"/>
    </row>
    <row r="6" spans="1:14" ht="22.5" x14ac:dyDescent="0.3">
      <c r="A6" s="115" t="s">
        <v>103</v>
      </c>
      <c r="B6" s="108">
        <v>332.15</v>
      </c>
      <c r="C6" s="109">
        <f>SUM(B6*20%)</f>
        <v>66.429999999999993</v>
      </c>
      <c r="D6" s="108">
        <v>46</v>
      </c>
      <c r="E6" s="109">
        <f>SUM(D6*5%)</f>
        <v>2.3000000000000003</v>
      </c>
      <c r="F6" s="108">
        <v>717.99</v>
      </c>
      <c r="G6" s="109">
        <f>SUM(F6*35%)</f>
        <v>251.29649999999998</v>
      </c>
      <c r="H6" s="108">
        <v>249</v>
      </c>
      <c r="I6" s="109">
        <f>SUM(H6)*15%</f>
        <v>37.35</v>
      </c>
      <c r="J6" s="108">
        <v>1345.14</v>
      </c>
      <c r="K6" s="109">
        <f>SUM(J6*75%)</f>
        <v>1008.855</v>
      </c>
    </row>
    <row r="7" spans="1:14" ht="22.5" x14ac:dyDescent="0.3">
      <c r="A7" s="115" t="s">
        <v>104</v>
      </c>
      <c r="B7" s="108">
        <v>449</v>
      </c>
      <c r="C7" s="109">
        <f t="shared" ref="C7:C15" si="0">SUM(B7*20%)</f>
        <v>89.800000000000011</v>
      </c>
      <c r="D7" s="108"/>
      <c r="E7" s="109">
        <f t="shared" ref="E7:E15" si="1">SUM(D7*5%)</f>
        <v>0</v>
      </c>
      <c r="F7" s="108">
        <v>798.62</v>
      </c>
      <c r="G7" s="109">
        <f t="shared" ref="G7:G15" si="2">SUM(F7*35%)</f>
        <v>279.517</v>
      </c>
      <c r="H7" s="108">
        <v>221.9</v>
      </c>
      <c r="I7" s="109">
        <f t="shared" ref="I7:I15" si="3">SUM(H7)*15%</f>
        <v>33.284999999999997</v>
      </c>
      <c r="J7" s="108">
        <v>1469.52</v>
      </c>
      <c r="K7" s="109">
        <f t="shared" ref="K7:K15" si="4">SUM(J7*75%)</f>
        <v>1102.1399999999999</v>
      </c>
    </row>
    <row r="8" spans="1:14" ht="22.5" x14ac:dyDescent="0.3">
      <c r="A8" s="115" t="s">
        <v>105</v>
      </c>
      <c r="B8" s="108">
        <v>367</v>
      </c>
      <c r="C8" s="109">
        <f t="shared" si="0"/>
        <v>73.400000000000006</v>
      </c>
      <c r="D8" s="108"/>
      <c r="E8" s="109">
        <f t="shared" si="1"/>
        <v>0</v>
      </c>
      <c r="F8" s="108">
        <v>742.6</v>
      </c>
      <c r="G8" s="109">
        <f t="shared" si="2"/>
        <v>259.90999999999997</v>
      </c>
      <c r="H8" s="108">
        <v>293.3</v>
      </c>
      <c r="I8" s="109">
        <f t="shared" si="3"/>
        <v>43.994999999999997</v>
      </c>
      <c r="J8" s="108">
        <v>1402.9</v>
      </c>
      <c r="K8" s="109">
        <f t="shared" si="4"/>
        <v>1052.1750000000002</v>
      </c>
    </row>
    <row r="9" spans="1:14" ht="22.5" x14ac:dyDescent="0.3">
      <c r="A9" s="115" t="s">
        <v>106</v>
      </c>
      <c r="B9" s="108">
        <v>472.5</v>
      </c>
      <c r="C9" s="109">
        <f t="shared" si="0"/>
        <v>94.5</v>
      </c>
      <c r="D9" s="108"/>
      <c r="E9" s="109">
        <f t="shared" si="1"/>
        <v>0</v>
      </c>
      <c r="F9" s="108">
        <v>785.65</v>
      </c>
      <c r="G9" s="109">
        <f t="shared" si="2"/>
        <v>274.97749999999996</v>
      </c>
      <c r="H9" s="108">
        <v>480.2</v>
      </c>
      <c r="I9" s="109">
        <f t="shared" si="3"/>
        <v>72.03</v>
      </c>
      <c r="J9" s="108">
        <v>1738.4</v>
      </c>
      <c r="K9" s="109">
        <f t="shared" si="4"/>
        <v>1303.8000000000002</v>
      </c>
    </row>
    <row r="10" spans="1:14" ht="22.5" x14ac:dyDescent="0.3">
      <c r="A10" s="115" t="s">
        <v>107</v>
      </c>
      <c r="B10" s="110">
        <v>391.9</v>
      </c>
      <c r="C10" s="111">
        <f t="shared" si="0"/>
        <v>78.38</v>
      </c>
      <c r="D10" s="110">
        <v>44</v>
      </c>
      <c r="E10" s="111">
        <f t="shared" si="1"/>
        <v>2.2000000000000002</v>
      </c>
      <c r="F10" s="110">
        <v>719.3</v>
      </c>
      <c r="G10" s="111">
        <f t="shared" si="2"/>
        <v>251.75499999999997</v>
      </c>
      <c r="H10" s="110">
        <v>242.6</v>
      </c>
      <c r="I10" s="111">
        <f t="shared" si="3"/>
        <v>36.39</v>
      </c>
      <c r="J10" s="110">
        <v>1397.8</v>
      </c>
      <c r="K10" s="111">
        <f t="shared" si="4"/>
        <v>1048.3499999999999</v>
      </c>
    </row>
    <row r="11" spans="1:14" ht="22.5" x14ac:dyDescent="0.3">
      <c r="A11" s="115" t="s">
        <v>108</v>
      </c>
      <c r="B11" s="110">
        <v>367</v>
      </c>
      <c r="C11" s="111">
        <f t="shared" si="0"/>
        <v>73.400000000000006</v>
      </c>
      <c r="D11" s="110"/>
      <c r="E11" s="111">
        <f t="shared" si="1"/>
        <v>0</v>
      </c>
      <c r="F11" s="110">
        <v>720.4</v>
      </c>
      <c r="G11" s="111">
        <f t="shared" si="2"/>
        <v>252.14</v>
      </c>
      <c r="H11" s="110">
        <v>329</v>
      </c>
      <c r="I11" s="111">
        <f t="shared" si="3"/>
        <v>49.35</v>
      </c>
      <c r="J11" s="110">
        <v>1416.4</v>
      </c>
      <c r="K11" s="111">
        <f t="shared" si="4"/>
        <v>1062.3000000000002</v>
      </c>
    </row>
    <row r="12" spans="1:14" ht="22.5" x14ac:dyDescent="0.3">
      <c r="A12" s="115" t="s">
        <v>109</v>
      </c>
      <c r="B12" s="110">
        <v>447</v>
      </c>
      <c r="C12" s="111">
        <f t="shared" si="0"/>
        <v>89.4</v>
      </c>
      <c r="D12" s="110">
        <v>46</v>
      </c>
      <c r="E12" s="111">
        <f t="shared" si="1"/>
        <v>2.3000000000000003</v>
      </c>
      <c r="F12" s="110">
        <v>669.98</v>
      </c>
      <c r="G12" s="111">
        <f t="shared" si="2"/>
        <v>234.49299999999999</v>
      </c>
      <c r="H12" s="110">
        <v>294</v>
      </c>
      <c r="I12" s="111">
        <f t="shared" si="3"/>
        <v>44.1</v>
      </c>
      <c r="J12" s="110">
        <v>1456.98</v>
      </c>
      <c r="K12" s="111">
        <f t="shared" si="4"/>
        <v>1092.7350000000001</v>
      </c>
    </row>
    <row r="13" spans="1:14" ht="22.5" x14ac:dyDescent="0.3">
      <c r="A13" s="115" t="s">
        <v>110</v>
      </c>
      <c r="B13" s="110">
        <v>372</v>
      </c>
      <c r="C13" s="111">
        <f t="shared" si="0"/>
        <v>74.400000000000006</v>
      </c>
      <c r="D13" s="110"/>
      <c r="E13" s="111">
        <f t="shared" si="1"/>
        <v>0</v>
      </c>
      <c r="F13" s="110">
        <v>604.9</v>
      </c>
      <c r="G13" s="111">
        <f t="shared" si="2"/>
        <v>211.71499999999997</v>
      </c>
      <c r="H13" s="110">
        <v>244.3</v>
      </c>
      <c r="I13" s="111">
        <f t="shared" si="3"/>
        <v>36.645000000000003</v>
      </c>
      <c r="J13" s="110">
        <v>1221.2</v>
      </c>
      <c r="K13" s="111">
        <f t="shared" si="4"/>
        <v>915.90000000000009</v>
      </c>
    </row>
    <row r="14" spans="1:14" ht="22.5" x14ac:dyDescent="0.3">
      <c r="A14" s="115" t="s">
        <v>111</v>
      </c>
      <c r="B14" s="110">
        <v>515.20000000000005</v>
      </c>
      <c r="C14" s="111">
        <f t="shared" si="0"/>
        <v>103.04000000000002</v>
      </c>
      <c r="D14" s="110">
        <v>46</v>
      </c>
      <c r="E14" s="111">
        <f t="shared" si="1"/>
        <v>2.3000000000000003</v>
      </c>
      <c r="F14" s="110">
        <v>634.79999999999995</v>
      </c>
      <c r="G14" s="111">
        <f t="shared" si="2"/>
        <v>222.17999999999998</v>
      </c>
      <c r="H14" s="110">
        <v>348</v>
      </c>
      <c r="I14" s="111">
        <f t="shared" si="3"/>
        <v>52.199999999999996</v>
      </c>
      <c r="J14" s="110">
        <v>1544</v>
      </c>
      <c r="K14" s="111">
        <f t="shared" si="4"/>
        <v>1158</v>
      </c>
    </row>
    <row r="15" spans="1:14" ht="22.5" x14ac:dyDescent="0.3">
      <c r="A15" s="115" t="s">
        <v>112</v>
      </c>
      <c r="B15" s="110">
        <v>374.4</v>
      </c>
      <c r="C15" s="111">
        <f t="shared" si="0"/>
        <v>74.88</v>
      </c>
      <c r="D15" s="110"/>
      <c r="E15" s="111">
        <f t="shared" si="1"/>
        <v>0</v>
      </c>
      <c r="F15" s="110">
        <v>584.20000000000005</v>
      </c>
      <c r="G15" s="111">
        <f t="shared" si="2"/>
        <v>204.47</v>
      </c>
      <c r="H15" s="110">
        <v>211.8</v>
      </c>
      <c r="I15" s="111">
        <f t="shared" si="3"/>
        <v>31.77</v>
      </c>
      <c r="J15" s="110">
        <v>1170.4000000000001</v>
      </c>
      <c r="K15" s="111">
        <f t="shared" si="4"/>
        <v>877.80000000000007</v>
      </c>
    </row>
    <row r="16" spans="1:14" ht="22.5" customHeight="1" x14ac:dyDescent="0.3">
      <c r="A16" s="134" t="s">
        <v>130</v>
      </c>
      <c r="B16" s="108">
        <f>(B6+B7+B8+B9+B10+B11+B12+B13+B14+B15)/10</f>
        <v>408.815</v>
      </c>
      <c r="C16" s="109">
        <f>(C6+C7+C8+C9+C10+C11+C12+C13+C14+C15)/10</f>
        <v>81.763000000000005</v>
      </c>
      <c r="D16" s="108">
        <f>(D6+D10+D12+D14)/10</f>
        <v>18.2</v>
      </c>
      <c r="E16" s="129">
        <f t="shared" ref="E16:K16" si="5">(E6+E7+E8+E9+E10+E11+E12+E13+E14+E15)/10</f>
        <v>0.91000000000000014</v>
      </c>
      <c r="F16" s="129">
        <f t="shared" si="5"/>
        <v>697.84399999999982</v>
      </c>
      <c r="G16" s="109">
        <f t="shared" si="5"/>
        <v>244.24539999999996</v>
      </c>
      <c r="H16" s="108">
        <f t="shared" si="5"/>
        <v>291.41000000000003</v>
      </c>
      <c r="I16" s="129">
        <f t="shared" si="5"/>
        <v>43.711500000000001</v>
      </c>
      <c r="J16" s="129">
        <f t="shared" si="5"/>
        <v>1416.2739999999999</v>
      </c>
      <c r="K16" s="129">
        <f t="shared" si="5"/>
        <v>1062.2054999999998</v>
      </c>
    </row>
    <row r="17" spans="1:11" ht="33" customHeight="1" x14ac:dyDescent="0.3">
      <c r="A17" s="114"/>
      <c r="B17" s="106"/>
      <c r="C17" s="106"/>
      <c r="D17" s="106"/>
      <c r="E17" s="106"/>
      <c r="F17" s="106"/>
      <c r="G17" s="106"/>
      <c r="H17" s="106"/>
      <c r="I17" s="106"/>
      <c r="J17" s="106"/>
      <c r="K17" s="106"/>
    </row>
  </sheetData>
  <mergeCells count="17">
    <mergeCell ref="H4:H5"/>
    <mergeCell ref="I4:I5"/>
    <mergeCell ref="J4:J5"/>
    <mergeCell ref="K4:K5"/>
    <mergeCell ref="F4:F5"/>
    <mergeCell ref="G4:G5"/>
    <mergeCell ref="A1:K1"/>
    <mergeCell ref="A2:A3"/>
    <mergeCell ref="C2:C3"/>
    <mergeCell ref="E2:E3"/>
    <mergeCell ref="G2:G3"/>
    <mergeCell ref="I2:I3"/>
    <mergeCell ref="A4:A5"/>
    <mergeCell ref="B4:B5"/>
    <mergeCell ref="C4:C5"/>
    <mergeCell ref="D4:D5"/>
    <mergeCell ref="E4:E5"/>
  </mergeCells>
  <pageMargins left="0.25" right="0.25" top="0.75" bottom="0.75" header="0.3" footer="0.3"/>
  <pageSetup paperSize="9" scale="87" orientation="landscape" horizontalDpi="4294967293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="80" zoomScaleNormal="80" workbookViewId="0">
      <selection activeCell="F14" sqref="F14"/>
    </sheetView>
  </sheetViews>
  <sheetFormatPr defaultRowHeight="15" x14ac:dyDescent="0.25"/>
  <cols>
    <col min="1" max="1" width="38" customWidth="1"/>
    <col min="2" max="2" width="12.42578125" customWidth="1"/>
    <col min="3" max="3" width="11.42578125" customWidth="1"/>
    <col min="4" max="4" width="16.28515625" customWidth="1"/>
  </cols>
  <sheetData>
    <row r="1" spans="1:7" ht="54" customHeight="1" x14ac:dyDescent="0.35">
      <c r="A1" s="274" t="s">
        <v>144</v>
      </c>
      <c r="B1" s="275"/>
      <c r="C1" s="275"/>
      <c r="D1" s="275"/>
      <c r="E1" s="78"/>
      <c r="F1" s="78"/>
      <c r="G1" s="50"/>
    </row>
    <row r="2" spans="1:7" ht="93.75" customHeight="1" x14ac:dyDescent="0.25">
      <c r="A2" s="268"/>
      <c r="B2" s="270" t="s">
        <v>139</v>
      </c>
      <c r="C2" s="270" t="s">
        <v>140</v>
      </c>
      <c r="D2" s="272" t="s">
        <v>141</v>
      </c>
    </row>
    <row r="3" spans="1:7" ht="0.75" customHeight="1" x14ac:dyDescent="0.25">
      <c r="A3" s="269"/>
      <c r="B3" s="271"/>
      <c r="C3" s="271"/>
      <c r="D3" s="273"/>
    </row>
    <row r="4" spans="1:7" ht="18.75" x14ac:dyDescent="0.3">
      <c r="A4" s="116" t="s">
        <v>103</v>
      </c>
      <c r="B4" s="117">
        <v>35.89</v>
      </c>
      <c r="C4" s="117">
        <v>31.573</v>
      </c>
      <c r="D4" s="117">
        <v>154.37</v>
      </c>
    </row>
    <row r="5" spans="1:7" ht="18.75" x14ac:dyDescent="0.3">
      <c r="A5" s="116" t="s">
        <v>104</v>
      </c>
      <c r="B5" s="117">
        <v>38.43</v>
      </c>
      <c r="C5" s="117">
        <v>48.48</v>
      </c>
      <c r="D5" s="117">
        <v>131.63</v>
      </c>
    </row>
    <row r="6" spans="1:7" ht="18.75" x14ac:dyDescent="0.3">
      <c r="A6" s="116" t="s">
        <v>105</v>
      </c>
      <c r="B6" s="117">
        <v>36.24</v>
      </c>
      <c r="C6" s="117">
        <v>38.01</v>
      </c>
      <c r="D6" s="117">
        <v>141.75</v>
      </c>
    </row>
    <row r="7" spans="1:7" ht="18.75" x14ac:dyDescent="0.3">
      <c r="A7" s="116" t="s">
        <v>106</v>
      </c>
      <c r="B7" s="117">
        <v>47.98</v>
      </c>
      <c r="C7" s="117">
        <v>34.9</v>
      </c>
      <c r="D7" s="117">
        <v>166.73</v>
      </c>
    </row>
    <row r="8" spans="1:7" ht="18.75" x14ac:dyDescent="0.3">
      <c r="A8" s="116" t="s">
        <v>107</v>
      </c>
      <c r="B8" s="118">
        <v>35.04</v>
      </c>
      <c r="C8" s="118">
        <v>33.42</v>
      </c>
      <c r="D8" s="118">
        <v>158.16</v>
      </c>
    </row>
    <row r="9" spans="1:7" ht="18.75" x14ac:dyDescent="0.3">
      <c r="A9" s="116" t="s">
        <v>108</v>
      </c>
      <c r="B9" s="118">
        <v>31.58</v>
      </c>
      <c r="C9" s="118">
        <v>38.950000000000003</v>
      </c>
      <c r="D9" s="118">
        <v>133.09</v>
      </c>
    </row>
    <row r="10" spans="1:7" ht="18.75" x14ac:dyDescent="0.3">
      <c r="A10" s="116" t="s">
        <v>109</v>
      </c>
      <c r="B10" s="118">
        <v>36.44</v>
      </c>
      <c r="C10" s="118">
        <v>34.24</v>
      </c>
      <c r="D10" s="118">
        <v>185.26</v>
      </c>
    </row>
    <row r="11" spans="1:7" ht="18.75" x14ac:dyDescent="0.3">
      <c r="A11" s="116" t="s">
        <v>110</v>
      </c>
      <c r="B11" s="118">
        <v>28.7</v>
      </c>
      <c r="C11" s="118">
        <v>29.95</v>
      </c>
      <c r="D11" s="118">
        <v>137.94</v>
      </c>
    </row>
    <row r="12" spans="1:7" ht="18.75" x14ac:dyDescent="0.3">
      <c r="A12" s="116" t="s">
        <v>111</v>
      </c>
      <c r="B12" s="118">
        <v>37.04</v>
      </c>
      <c r="C12" s="118">
        <v>35.46</v>
      </c>
      <c r="D12" s="118">
        <v>173.09</v>
      </c>
    </row>
    <row r="13" spans="1:7" ht="18.75" x14ac:dyDescent="0.3">
      <c r="A13" s="116" t="s">
        <v>112</v>
      </c>
      <c r="B13" s="118">
        <v>33.200000000000003</v>
      </c>
      <c r="C13" s="118">
        <v>27.06</v>
      </c>
      <c r="D13" s="118">
        <v>132.68</v>
      </c>
    </row>
    <row r="14" spans="1:7" ht="22.5" customHeight="1" x14ac:dyDescent="0.3">
      <c r="A14" s="119" t="s">
        <v>142</v>
      </c>
      <c r="B14" s="122">
        <f>B4+B5+B6+B7+B8+B9+B10+B11+B12+B13</f>
        <v>360.53999999999996</v>
      </c>
      <c r="C14" s="122">
        <f>C4+C5+C6+C7+C8+C9+C10+C11+C12+C13</f>
        <v>352.04299999999995</v>
      </c>
      <c r="D14" s="122">
        <f>D4+D5+D6+D7+D8+D9+D10+D11+D12+D13</f>
        <v>1514.7</v>
      </c>
    </row>
    <row r="15" spans="1:7" ht="61.5" customHeight="1" x14ac:dyDescent="0.3">
      <c r="A15" s="121" t="s">
        <v>130</v>
      </c>
      <c r="B15" s="122">
        <f>B14/10</f>
        <v>36.053999999999995</v>
      </c>
      <c r="C15" s="122">
        <f>C14/10</f>
        <v>35.204299999999996</v>
      </c>
      <c r="D15" s="122">
        <f>D14/10</f>
        <v>151.47</v>
      </c>
    </row>
  </sheetData>
  <mergeCells count="5">
    <mergeCell ref="A2:A3"/>
    <mergeCell ref="B2:B3"/>
    <mergeCell ref="C2:C3"/>
    <mergeCell ref="D2:D3"/>
    <mergeCell ref="A1:D1"/>
  </mergeCells>
  <pageMargins left="0.7" right="0.7" top="0.75" bottom="0.75" header="0.3" footer="0.3"/>
  <pageSetup paperSize="9" orientation="landscape" horizontalDpi="4294967293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opLeftCell="A4" workbookViewId="0">
      <selection activeCell="D15" sqref="D15"/>
    </sheetView>
  </sheetViews>
  <sheetFormatPr defaultRowHeight="15" x14ac:dyDescent="0.25"/>
  <cols>
    <col min="1" max="1" width="38" customWidth="1"/>
    <col min="2" max="2" width="12.42578125" customWidth="1"/>
    <col min="3" max="3" width="11.42578125" customWidth="1"/>
    <col min="4" max="4" width="14.7109375" customWidth="1"/>
  </cols>
  <sheetData>
    <row r="1" spans="1:7" ht="42" customHeight="1" x14ac:dyDescent="0.35">
      <c r="A1" s="274" t="s">
        <v>143</v>
      </c>
      <c r="B1" s="275"/>
      <c r="C1" s="275"/>
      <c r="D1" s="275"/>
      <c r="E1" s="78"/>
      <c r="F1" s="78"/>
      <c r="G1" s="50"/>
    </row>
    <row r="2" spans="1:7" ht="51" customHeight="1" x14ac:dyDescent="0.25">
      <c r="A2" s="268"/>
      <c r="B2" s="272" t="s">
        <v>139</v>
      </c>
      <c r="C2" s="272" t="s">
        <v>140</v>
      </c>
      <c r="D2" s="272" t="s">
        <v>141</v>
      </c>
    </row>
    <row r="3" spans="1:7" ht="0.75" hidden="1" customHeight="1" x14ac:dyDescent="0.25">
      <c r="A3" s="269"/>
      <c r="B3" s="273"/>
      <c r="C3" s="273"/>
      <c r="D3" s="273"/>
    </row>
    <row r="4" spans="1:7" ht="18.75" x14ac:dyDescent="0.3">
      <c r="A4" s="116" t="s">
        <v>103</v>
      </c>
      <c r="B4" s="117">
        <v>46.89</v>
      </c>
      <c r="C4" s="117">
        <v>4.7640000000000002</v>
      </c>
      <c r="D4" s="117">
        <v>189.38</v>
      </c>
    </row>
    <row r="5" spans="1:7" ht="18.75" x14ac:dyDescent="0.3">
      <c r="A5" s="116" t="s">
        <v>104</v>
      </c>
      <c r="B5" s="117">
        <v>51.5</v>
      </c>
      <c r="C5" s="117">
        <v>65.650000000000006</v>
      </c>
      <c r="D5" s="117">
        <v>173.47</v>
      </c>
    </row>
    <row r="6" spans="1:7" ht="18.75" x14ac:dyDescent="0.3">
      <c r="A6" s="116" t="s">
        <v>105</v>
      </c>
      <c r="B6" s="117">
        <v>53.16</v>
      </c>
      <c r="C6" s="117">
        <v>51.35</v>
      </c>
      <c r="D6" s="117">
        <v>182.22</v>
      </c>
    </row>
    <row r="7" spans="1:7" ht="18.75" x14ac:dyDescent="0.3">
      <c r="A7" s="116" t="s">
        <v>106</v>
      </c>
      <c r="B7" s="117">
        <v>67.290000000000006</v>
      </c>
      <c r="C7" s="117">
        <v>50.2</v>
      </c>
      <c r="D7" s="117">
        <v>239.16</v>
      </c>
    </row>
    <row r="8" spans="1:7" ht="18.75" x14ac:dyDescent="0.3">
      <c r="A8" s="116" t="s">
        <v>107</v>
      </c>
      <c r="B8" s="118">
        <v>45.45</v>
      </c>
      <c r="C8" s="118">
        <v>45.17</v>
      </c>
      <c r="D8" s="118">
        <v>204.22</v>
      </c>
    </row>
    <row r="9" spans="1:7" ht="18.75" x14ac:dyDescent="0.3">
      <c r="A9" s="116" t="s">
        <v>108</v>
      </c>
      <c r="B9" s="118">
        <v>44.54</v>
      </c>
      <c r="C9" s="118">
        <v>48.63</v>
      </c>
      <c r="D9" s="118">
        <v>177.37</v>
      </c>
    </row>
    <row r="10" spans="1:7" ht="18.75" x14ac:dyDescent="0.3">
      <c r="A10" s="116" t="s">
        <v>109</v>
      </c>
      <c r="B10" s="118">
        <v>43.53</v>
      </c>
      <c r="C10" s="118">
        <v>38.86</v>
      </c>
      <c r="D10" s="118">
        <v>234.24</v>
      </c>
    </row>
    <row r="11" spans="1:7" ht="18.75" x14ac:dyDescent="0.3">
      <c r="A11" s="116" t="s">
        <v>110</v>
      </c>
      <c r="B11" s="118">
        <v>37.75</v>
      </c>
      <c r="C11" s="118">
        <v>38.9</v>
      </c>
      <c r="D11" s="118">
        <v>179.6</v>
      </c>
    </row>
    <row r="12" spans="1:7" ht="18.75" x14ac:dyDescent="0.3">
      <c r="A12" s="116" t="s">
        <v>111</v>
      </c>
      <c r="B12" s="118">
        <v>48.31</v>
      </c>
      <c r="C12" s="118">
        <v>46.51</v>
      </c>
      <c r="D12" s="118">
        <v>215.24</v>
      </c>
    </row>
    <row r="13" spans="1:7" ht="18.75" x14ac:dyDescent="0.3">
      <c r="A13" s="116" t="s">
        <v>112</v>
      </c>
      <c r="B13" s="118">
        <v>44.91</v>
      </c>
      <c r="C13" s="118">
        <v>32.6</v>
      </c>
      <c r="D13" s="118">
        <v>168.9</v>
      </c>
    </row>
    <row r="14" spans="1:7" ht="22.5" customHeight="1" x14ac:dyDescent="0.3">
      <c r="A14" s="119" t="s">
        <v>142</v>
      </c>
      <c r="B14" s="122">
        <f>B4+B5+B6+B7+B8+B9+B10+B11+B12+B13</f>
        <v>483.33000000000004</v>
      </c>
      <c r="C14" s="122">
        <f>C4+C5+C6+C7+C8+C9+C10+C11+C12+C13</f>
        <v>422.63400000000001</v>
      </c>
      <c r="D14" s="122">
        <f>D4+D5+D6+D7+D8+D9+D10+D11+D12+D13</f>
        <v>1963.8000000000002</v>
      </c>
    </row>
    <row r="15" spans="1:7" ht="61.5" customHeight="1" x14ac:dyDescent="0.3">
      <c r="A15" s="119" t="s">
        <v>130</v>
      </c>
      <c r="B15" s="122">
        <f>B14/10</f>
        <v>48.333000000000006</v>
      </c>
      <c r="C15" s="122">
        <f>C14/10</f>
        <v>42.263400000000004</v>
      </c>
      <c r="D15" s="122">
        <f>D14/10</f>
        <v>196.38000000000002</v>
      </c>
    </row>
  </sheetData>
  <mergeCells count="5"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orientation="landscape" horizontalDpi="4294967293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K1"/>
    </sheetView>
  </sheetViews>
  <sheetFormatPr defaultRowHeight="15" x14ac:dyDescent="0.25"/>
  <cols>
    <col min="1" max="1" width="15.28515625" customWidth="1"/>
    <col min="2" max="2" width="12.7109375" customWidth="1"/>
    <col min="4" max="4" width="13.7109375" customWidth="1"/>
    <col min="6" max="6" width="13.85546875" customWidth="1"/>
    <col min="8" max="8" width="14.42578125" customWidth="1"/>
    <col min="10" max="10" width="12.140625" customWidth="1"/>
    <col min="11" max="11" width="12.42578125" customWidth="1"/>
  </cols>
  <sheetData>
    <row r="1" spans="1:11" ht="15.75" x14ac:dyDescent="0.3">
      <c r="A1" s="278" t="s">
        <v>102</v>
      </c>
      <c r="B1" s="279"/>
      <c r="C1" s="279"/>
      <c r="D1" s="279"/>
      <c r="E1" s="279"/>
      <c r="F1" s="279"/>
      <c r="G1" s="279"/>
      <c r="H1" s="279"/>
      <c r="I1" s="279"/>
      <c r="J1" s="279"/>
      <c r="K1" s="280"/>
    </row>
    <row r="2" spans="1:11" ht="23.25" customHeight="1" x14ac:dyDescent="0.25">
      <c r="A2" s="281"/>
      <c r="B2" s="79" t="s">
        <v>120</v>
      </c>
      <c r="C2" s="283"/>
      <c r="D2" s="79" t="s">
        <v>122</v>
      </c>
      <c r="E2" s="283"/>
      <c r="F2" s="79" t="s">
        <v>124</v>
      </c>
      <c r="G2" s="283"/>
      <c r="H2" s="79" t="s">
        <v>126</v>
      </c>
      <c r="I2" s="283"/>
      <c r="J2" s="79" t="s">
        <v>128</v>
      </c>
      <c r="K2" s="80"/>
    </row>
    <row r="3" spans="1:11" ht="45" x14ac:dyDescent="0.25">
      <c r="A3" s="282"/>
      <c r="B3" s="79" t="s">
        <v>121</v>
      </c>
      <c r="C3" s="284"/>
      <c r="D3" s="79" t="s">
        <v>123</v>
      </c>
      <c r="E3" s="284"/>
      <c r="F3" s="79" t="s">
        <v>125</v>
      </c>
      <c r="G3" s="284"/>
      <c r="H3" s="79" t="s">
        <v>127</v>
      </c>
      <c r="I3" s="284"/>
      <c r="J3" s="79" t="s">
        <v>129</v>
      </c>
      <c r="K3" s="81"/>
    </row>
    <row r="4" spans="1:11" x14ac:dyDescent="0.25">
      <c r="A4" s="285" t="s">
        <v>100</v>
      </c>
      <c r="B4" s="276">
        <v>280</v>
      </c>
      <c r="C4" s="276" t="s">
        <v>101</v>
      </c>
      <c r="D4" s="276">
        <v>70</v>
      </c>
      <c r="E4" s="276" t="s">
        <v>101</v>
      </c>
      <c r="F4" s="276">
        <v>490</v>
      </c>
      <c r="G4" s="276" t="s">
        <v>101</v>
      </c>
      <c r="H4" s="276">
        <v>210</v>
      </c>
      <c r="I4" s="276" t="s">
        <v>101</v>
      </c>
      <c r="J4" s="276">
        <v>1050</v>
      </c>
      <c r="K4" s="276" t="s">
        <v>101</v>
      </c>
    </row>
    <row r="5" spans="1:11" x14ac:dyDescent="0.25">
      <c r="A5" s="286"/>
      <c r="B5" s="277"/>
      <c r="C5" s="277"/>
      <c r="D5" s="277"/>
      <c r="E5" s="277"/>
      <c r="F5" s="277"/>
      <c r="G5" s="277"/>
      <c r="H5" s="277"/>
      <c r="I5" s="277"/>
      <c r="J5" s="277"/>
      <c r="K5" s="277"/>
    </row>
    <row r="6" spans="1:11" ht="20.25" x14ac:dyDescent="0.3">
      <c r="A6" s="83" t="s">
        <v>103</v>
      </c>
      <c r="B6" s="82">
        <v>374</v>
      </c>
      <c r="C6" s="82">
        <f>SUM(B6*20%)</f>
        <v>74.8</v>
      </c>
      <c r="D6" s="82">
        <v>46</v>
      </c>
      <c r="E6" s="82">
        <f>SUM(D6*5%)</f>
        <v>2.3000000000000003</v>
      </c>
      <c r="F6" s="82">
        <v>725.29</v>
      </c>
      <c r="G6" s="82">
        <f>SUM(F6*35%)</f>
        <v>253.85149999999996</v>
      </c>
      <c r="H6" s="82">
        <v>404.6</v>
      </c>
      <c r="I6" s="82">
        <f>SUM(H6)*15%</f>
        <v>60.69</v>
      </c>
      <c r="J6" s="82">
        <v>1550.29</v>
      </c>
      <c r="K6" s="82">
        <f>SUM(J6*75%)</f>
        <v>1162.7175</v>
      </c>
    </row>
    <row r="7" spans="1:11" ht="20.25" x14ac:dyDescent="0.3">
      <c r="A7" s="83" t="s">
        <v>104</v>
      </c>
      <c r="B7" s="82">
        <v>506</v>
      </c>
      <c r="C7" s="82">
        <f t="shared" ref="C7:C9" si="0">SUM(B7*20%)</f>
        <v>101.2</v>
      </c>
      <c r="D7" s="82">
        <v>46</v>
      </c>
      <c r="E7" s="82">
        <f t="shared" ref="E7:E9" si="1">SUM(D7*5%)</f>
        <v>2.3000000000000003</v>
      </c>
      <c r="F7" s="82">
        <v>820.32</v>
      </c>
      <c r="G7" s="82">
        <f t="shared" ref="G7:G9" si="2">SUM(F7*35%)</f>
        <v>287.11200000000002</v>
      </c>
      <c r="H7" s="82">
        <v>205.03</v>
      </c>
      <c r="I7" s="82">
        <f t="shared" ref="I7:I9" si="3">SUM(H7)*15%</f>
        <v>30.7545</v>
      </c>
      <c r="J7" s="82">
        <v>1577.35</v>
      </c>
      <c r="K7" s="82">
        <f t="shared" ref="K7:K9" si="4">SUM(J7*75%)</f>
        <v>1183.0124999999998</v>
      </c>
    </row>
    <row r="8" spans="1:11" ht="20.25" x14ac:dyDescent="0.3">
      <c r="A8" s="83" t="s">
        <v>105</v>
      </c>
      <c r="B8" s="82">
        <v>522.58000000000004</v>
      </c>
      <c r="C8" s="82">
        <f t="shared" si="0"/>
        <v>104.51600000000002</v>
      </c>
      <c r="D8" s="82">
        <v>46</v>
      </c>
      <c r="E8" s="82">
        <f t="shared" si="1"/>
        <v>2.3000000000000003</v>
      </c>
      <c r="F8" s="82">
        <v>703.42</v>
      </c>
      <c r="G8" s="82">
        <f t="shared" si="2"/>
        <v>246.19699999999997</v>
      </c>
      <c r="H8" s="82">
        <v>293.3</v>
      </c>
      <c r="I8" s="82">
        <f t="shared" si="3"/>
        <v>43.994999999999997</v>
      </c>
      <c r="J8" s="82">
        <v>1565.3</v>
      </c>
      <c r="K8" s="82">
        <f t="shared" si="4"/>
        <v>1173.9749999999999</v>
      </c>
    </row>
    <row r="9" spans="1:11" ht="20.25" x14ac:dyDescent="0.3">
      <c r="A9" s="83" t="s">
        <v>106</v>
      </c>
      <c r="B9" s="82">
        <v>572.5</v>
      </c>
      <c r="C9" s="82">
        <f t="shared" si="0"/>
        <v>114.5</v>
      </c>
      <c r="D9" s="82">
        <v>46</v>
      </c>
      <c r="E9" s="82">
        <f t="shared" si="1"/>
        <v>2.3000000000000003</v>
      </c>
      <c r="F9" s="82">
        <v>685.6</v>
      </c>
      <c r="G9" s="82">
        <f t="shared" si="2"/>
        <v>239.95999999999998</v>
      </c>
      <c r="H9" s="82">
        <v>480.2</v>
      </c>
      <c r="I9" s="82">
        <f t="shared" si="3"/>
        <v>72.03</v>
      </c>
      <c r="J9" s="82">
        <v>1784.3</v>
      </c>
      <c r="K9" s="82">
        <f t="shared" si="4"/>
        <v>1338.2249999999999</v>
      </c>
    </row>
    <row r="10" spans="1:11" ht="20.25" x14ac:dyDescent="0.3">
      <c r="A10" s="83" t="s">
        <v>107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20.25" x14ac:dyDescent="0.3">
      <c r="A11" s="83" t="s">
        <v>108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20.25" x14ac:dyDescent="0.3">
      <c r="A12" s="83" t="s">
        <v>109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0.25" x14ac:dyDescent="0.3">
      <c r="A13" s="83" t="s">
        <v>110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20.25" x14ac:dyDescent="0.3">
      <c r="A14" s="83" t="s">
        <v>111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0.25" x14ac:dyDescent="0.3">
      <c r="A15" s="83" t="s">
        <v>112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87" t="s">
        <v>130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</row>
    <row r="17" spans="1:11" ht="44.25" customHeight="1" x14ac:dyDescent="0.25">
      <c r="A17" s="288"/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</sheetData>
  <mergeCells count="28">
    <mergeCell ref="F16:F17"/>
    <mergeCell ref="G16:G17"/>
    <mergeCell ref="H16:H17"/>
    <mergeCell ref="I16:I17"/>
    <mergeCell ref="J16:J17"/>
    <mergeCell ref="K16:K17"/>
    <mergeCell ref="G4:G5"/>
    <mergeCell ref="H4:H5"/>
    <mergeCell ref="I4:I5"/>
    <mergeCell ref="J4:J5"/>
    <mergeCell ref="K4:K5"/>
    <mergeCell ref="A16:A17"/>
    <mergeCell ref="B16:B17"/>
    <mergeCell ref="C16:C17"/>
    <mergeCell ref="D16:D17"/>
    <mergeCell ref="E16:E17"/>
    <mergeCell ref="F4:F5"/>
    <mergeCell ref="A1:K1"/>
    <mergeCell ref="A2:A3"/>
    <mergeCell ref="C2:C3"/>
    <mergeCell ref="E2:E3"/>
    <mergeCell ref="G2:G3"/>
    <mergeCell ref="I2:I3"/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="70" zoomScaleNormal="70" workbookViewId="0">
      <selection activeCell="H16" sqref="H16"/>
    </sheetView>
  </sheetViews>
  <sheetFormatPr defaultRowHeight="15" x14ac:dyDescent="0.25"/>
  <cols>
    <col min="1" max="1" width="13.42578125" customWidth="1"/>
    <col min="2" max="2" width="61.7109375" customWidth="1"/>
    <col min="4" max="4" width="10.5703125" customWidth="1"/>
    <col min="5" max="5" width="12.140625" customWidth="1"/>
    <col min="6" max="6" width="12" customWidth="1"/>
    <col min="7" max="7" width="13.42578125" customWidth="1"/>
    <col min="9" max="9" width="12.5703125" customWidth="1"/>
    <col min="12" max="12" width="13" customWidth="1"/>
    <col min="13" max="13" width="23.140625" customWidth="1"/>
    <col min="14" max="14" width="13.28515625" customWidth="1"/>
    <col min="15" max="15" width="9" customWidth="1"/>
  </cols>
  <sheetData>
    <row r="1" spans="1:15" ht="21" thickBot="1" x14ac:dyDescent="0.3">
      <c r="A1" s="3"/>
      <c r="B1" s="143" t="s">
        <v>0</v>
      </c>
      <c r="C1" s="144"/>
      <c r="D1" s="144"/>
      <c r="E1" s="144"/>
      <c r="F1" s="144"/>
      <c r="G1" s="144"/>
      <c r="H1" s="145"/>
      <c r="I1" s="143" t="s">
        <v>1</v>
      </c>
      <c r="J1" s="144"/>
      <c r="K1" s="144"/>
      <c r="L1" s="144"/>
      <c r="M1" s="144"/>
      <c r="N1" s="144"/>
      <c r="O1" s="145"/>
    </row>
    <row r="2" spans="1:15" ht="46.5" customHeight="1" thickBot="1" x14ac:dyDescent="0.3">
      <c r="A2" s="140" t="s">
        <v>2</v>
      </c>
      <c r="B2" s="140" t="s">
        <v>3</v>
      </c>
      <c r="C2" s="140" t="s">
        <v>4</v>
      </c>
      <c r="D2" s="146" t="s">
        <v>5</v>
      </c>
      <c r="E2" s="147"/>
      <c r="F2" s="148"/>
      <c r="G2" s="140" t="s">
        <v>113</v>
      </c>
      <c r="H2" s="140" t="s">
        <v>7</v>
      </c>
      <c r="I2" s="140" t="s">
        <v>4</v>
      </c>
      <c r="J2" s="146" t="s">
        <v>5</v>
      </c>
      <c r="K2" s="147"/>
      <c r="L2" s="148"/>
      <c r="M2" s="140" t="s">
        <v>114</v>
      </c>
      <c r="N2" s="140" t="s">
        <v>7</v>
      </c>
      <c r="O2" s="140" t="s">
        <v>8</v>
      </c>
    </row>
    <row r="3" spans="1:15" ht="40.5" customHeight="1" thickBot="1" x14ac:dyDescent="0.3">
      <c r="A3" s="142"/>
      <c r="B3" s="142"/>
      <c r="C3" s="142"/>
      <c r="D3" s="4" t="s">
        <v>9</v>
      </c>
      <c r="E3" s="4" t="s">
        <v>10</v>
      </c>
      <c r="F3" s="4" t="s">
        <v>11</v>
      </c>
      <c r="G3" s="142"/>
      <c r="H3" s="142"/>
      <c r="I3" s="142"/>
      <c r="J3" s="4" t="s">
        <v>9</v>
      </c>
      <c r="K3" s="4" t="s">
        <v>10</v>
      </c>
      <c r="L3" s="4" t="s">
        <v>11</v>
      </c>
      <c r="M3" s="142"/>
      <c r="N3" s="142"/>
      <c r="O3" s="142"/>
    </row>
    <row r="4" spans="1:15" ht="21" thickBot="1" x14ac:dyDescent="0.3">
      <c r="A4" s="143" t="s">
        <v>116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5"/>
    </row>
    <row r="5" spans="1:15" ht="30" customHeight="1" thickBot="1" x14ac:dyDescent="0.3">
      <c r="A5" s="149" t="s">
        <v>13</v>
      </c>
      <c r="B5" s="5" t="s">
        <v>48</v>
      </c>
      <c r="C5" s="4">
        <v>150</v>
      </c>
      <c r="D5" s="6">
        <v>5.0199999999999996</v>
      </c>
      <c r="E5" s="4">
        <v>8.25</v>
      </c>
      <c r="F5" s="6">
        <v>19.5</v>
      </c>
      <c r="G5" s="6">
        <v>156.75</v>
      </c>
      <c r="H5" s="4">
        <v>0.67</v>
      </c>
      <c r="I5" s="4">
        <v>200</v>
      </c>
      <c r="J5" s="4">
        <v>6.7</v>
      </c>
      <c r="K5" s="4">
        <v>11</v>
      </c>
      <c r="L5" s="4">
        <v>26</v>
      </c>
      <c r="M5" s="4">
        <v>209</v>
      </c>
      <c r="N5" s="4">
        <v>0.9</v>
      </c>
      <c r="O5" s="4" t="s">
        <v>49</v>
      </c>
    </row>
    <row r="6" spans="1:15" ht="27.75" customHeight="1" thickBot="1" x14ac:dyDescent="0.3">
      <c r="A6" s="150"/>
      <c r="B6" s="7" t="s">
        <v>50</v>
      </c>
      <c r="C6" s="4">
        <v>150</v>
      </c>
      <c r="D6" s="4">
        <v>3.15</v>
      </c>
      <c r="E6" s="4">
        <v>2.72</v>
      </c>
      <c r="F6" s="4">
        <v>12.9</v>
      </c>
      <c r="G6" s="4">
        <v>89</v>
      </c>
      <c r="H6" s="4"/>
      <c r="I6" s="4">
        <v>200</v>
      </c>
      <c r="J6" s="4">
        <v>3.67</v>
      </c>
      <c r="K6" s="4">
        <v>3.19</v>
      </c>
      <c r="L6" s="4">
        <v>15.8</v>
      </c>
      <c r="M6" s="4">
        <v>107</v>
      </c>
      <c r="N6" s="4">
        <v>0</v>
      </c>
      <c r="O6" s="4">
        <v>397</v>
      </c>
    </row>
    <row r="7" spans="1:15" ht="24" customHeight="1" thickBot="1" x14ac:dyDescent="0.3">
      <c r="A7" s="151"/>
      <c r="B7" s="7" t="s">
        <v>150</v>
      </c>
      <c r="C7" s="8">
        <v>24</v>
      </c>
      <c r="D7" s="4">
        <v>3.2</v>
      </c>
      <c r="E7" s="6">
        <v>4.0999999999999996</v>
      </c>
      <c r="F7" s="4">
        <v>9.4600000000000009</v>
      </c>
      <c r="G7" s="4">
        <v>88.6</v>
      </c>
      <c r="H7" s="4">
        <v>0</v>
      </c>
      <c r="I7" s="8">
        <v>36</v>
      </c>
      <c r="J7" s="4">
        <v>4.9000000000000004</v>
      </c>
      <c r="K7" s="4">
        <v>6.2</v>
      </c>
      <c r="L7" s="4">
        <v>14.2</v>
      </c>
      <c r="M7" s="4">
        <v>133</v>
      </c>
      <c r="N7" s="4">
        <v>0</v>
      </c>
      <c r="O7" s="8">
        <v>1</v>
      </c>
    </row>
    <row r="8" spans="1:15" ht="21" thickBot="1" x14ac:dyDescent="0.3">
      <c r="A8" s="155" t="s">
        <v>16</v>
      </c>
      <c r="B8" s="156"/>
      <c r="C8" s="13">
        <f t="shared" ref="C8:N8" si="0">SUM(C5:C7)</f>
        <v>324</v>
      </c>
      <c r="D8" s="13">
        <f t="shared" si="0"/>
        <v>11.370000000000001</v>
      </c>
      <c r="E8" s="13">
        <f t="shared" si="0"/>
        <v>15.07</v>
      </c>
      <c r="F8" s="13">
        <f t="shared" si="0"/>
        <v>41.86</v>
      </c>
      <c r="G8" s="13">
        <f t="shared" si="0"/>
        <v>334.35</v>
      </c>
      <c r="H8" s="13">
        <f t="shared" si="0"/>
        <v>0.67</v>
      </c>
      <c r="I8" s="13">
        <f t="shared" si="0"/>
        <v>436</v>
      </c>
      <c r="J8" s="13">
        <f t="shared" si="0"/>
        <v>15.270000000000001</v>
      </c>
      <c r="K8" s="13">
        <f t="shared" si="0"/>
        <v>20.39</v>
      </c>
      <c r="L8" s="13">
        <f t="shared" si="0"/>
        <v>56</v>
      </c>
      <c r="M8" s="13">
        <f t="shared" si="0"/>
        <v>449</v>
      </c>
      <c r="N8" s="13">
        <f t="shared" si="0"/>
        <v>0.9</v>
      </c>
      <c r="O8" s="9"/>
    </row>
    <row r="9" spans="1:15" ht="20.25" customHeight="1" thickBot="1" x14ac:dyDescent="0.3">
      <c r="A9" s="10" t="s">
        <v>17</v>
      </c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20"/>
    </row>
    <row r="10" spans="1:15" ht="32.25" customHeight="1" thickBot="1" x14ac:dyDescent="0.3">
      <c r="A10" s="149" t="s">
        <v>19</v>
      </c>
      <c r="B10" s="12"/>
      <c r="C10" s="4"/>
      <c r="D10" s="4"/>
      <c r="E10" s="6"/>
      <c r="F10" s="4"/>
      <c r="G10" s="4"/>
      <c r="H10" s="4"/>
      <c r="I10" s="4"/>
      <c r="J10" s="6"/>
      <c r="K10" s="4"/>
      <c r="L10" s="4"/>
      <c r="M10" s="8"/>
      <c r="N10" s="4"/>
      <c r="O10" s="6"/>
    </row>
    <row r="11" spans="1:15" ht="24" customHeight="1" thickBot="1" x14ac:dyDescent="0.3">
      <c r="A11" s="150"/>
      <c r="B11" s="7" t="s">
        <v>51</v>
      </c>
      <c r="C11" s="4">
        <v>150</v>
      </c>
      <c r="D11" s="6">
        <v>1.1499999999999999</v>
      </c>
      <c r="E11" s="4">
        <v>3.8</v>
      </c>
      <c r="F11" s="4">
        <v>7.47</v>
      </c>
      <c r="G11" s="4">
        <v>62.49</v>
      </c>
      <c r="H11" s="6">
        <v>7.41</v>
      </c>
      <c r="I11" s="4">
        <v>200</v>
      </c>
      <c r="J11" s="4">
        <v>1.92</v>
      </c>
      <c r="K11" s="4">
        <v>6.33</v>
      </c>
      <c r="L11" s="4">
        <v>10.050000000000001</v>
      </c>
      <c r="M11" s="4">
        <v>104.12</v>
      </c>
      <c r="N11" s="4">
        <v>12.35</v>
      </c>
      <c r="O11" s="4">
        <v>34</v>
      </c>
    </row>
    <row r="12" spans="1:15" ht="38.25" customHeight="1" thickBot="1" x14ac:dyDescent="0.3">
      <c r="A12" s="150"/>
      <c r="B12" s="7" t="s">
        <v>52</v>
      </c>
      <c r="C12" s="4">
        <v>50</v>
      </c>
      <c r="D12" s="4">
        <v>11.88</v>
      </c>
      <c r="E12" s="4">
        <v>13.64</v>
      </c>
      <c r="F12" s="4">
        <v>2.66</v>
      </c>
      <c r="G12" s="4">
        <v>181</v>
      </c>
      <c r="H12" s="4">
        <v>0.22</v>
      </c>
      <c r="I12" s="4">
        <v>80</v>
      </c>
      <c r="J12" s="4">
        <v>15.8</v>
      </c>
      <c r="K12" s="4">
        <v>18.2</v>
      </c>
      <c r="L12" s="4">
        <v>3.6</v>
      </c>
      <c r="M12" s="4">
        <v>241</v>
      </c>
      <c r="N12" s="4">
        <v>0.36</v>
      </c>
      <c r="O12" s="4">
        <v>8</v>
      </c>
    </row>
    <row r="13" spans="1:15" ht="27.75" customHeight="1" thickBot="1" x14ac:dyDescent="0.3">
      <c r="A13" s="150"/>
      <c r="B13" s="7" t="s">
        <v>53</v>
      </c>
      <c r="C13" s="6">
        <v>100</v>
      </c>
      <c r="D13" s="4">
        <v>2.06</v>
      </c>
      <c r="E13" s="4">
        <v>2.81</v>
      </c>
      <c r="F13" s="4">
        <v>13.76</v>
      </c>
      <c r="G13" s="4">
        <v>90</v>
      </c>
      <c r="H13" s="4">
        <v>7.16</v>
      </c>
      <c r="I13" s="4">
        <v>150</v>
      </c>
      <c r="J13" s="4">
        <v>3.1</v>
      </c>
      <c r="K13" s="4">
        <v>4.2</v>
      </c>
      <c r="L13" s="4">
        <v>20.6</v>
      </c>
      <c r="M13" s="4">
        <v>135</v>
      </c>
      <c r="N13" s="4">
        <v>10.74</v>
      </c>
      <c r="O13" s="4">
        <v>3</v>
      </c>
    </row>
    <row r="14" spans="1:15" ht="30.75" customHeight="1" thickBot="1" x14ac:dyDescent="0.3">
      <c r="A14" s="150"/>
      <c r="B14" s="7" t="s">
        <v>134</v>
      </c>
      <c r="C14" s="4">
        <v>150</v>
      </c>
      <c r="D14" s="4">
        <v>0.3</v>
      </c>
      <c r="E14" s="4">
        <v>0.06</v>
      </c>
      <c r="F14" s="4">
        <v>13.61</v>
      </c>
      <c r="G14" s="4">
        <v>53.2</v>
      </c>
      <c r="H14" s="4">
        <v>52.56</v>
      </c>
      <c r="I14" s="4">
        <v>180</v>
      </c>
      <c r="J14" s="4">
        <v>0.36</v>
      </c>
      <c r="K14" s="4">
        <v>7.0000000000000007E-2</v>
      </c>
      <c r="L14" s="4">
        <v>16.329999999999998</v>
      </c>
      <c r="M14" s="4">
        <v>63.9</v>
      </c>
      <c r="N14" s="4">
        <v>63.07</v>
      </c>
      <c r="O14" s="4">
        <v>7</v>
      </c>
    </row>
    <row r="15" spans="1:15" ht="22.5" customHeight="1" thickBot="1" x14ac:dyDescent="0.3">
      <c r="A15" s="150"/>
      <c r="B15" s="7" t="s">
        <v>94</v>
      </c>
      <c r="C15" s="4">
        <v>30</v>
      </c>
      <c r="D15" s="4">
        <v>3.4</v>
      </c>
      <c r="E15" s="4">
        <v>0</v>
      </c>
      <c r="F15" s="4">
        <v>21</v>
      </c>
      <c r="G15" s="4">
        <v>104</v>
      </c>
      <c r="H15" s="4">
        <v>0</v>
      </c>
      <c r="I15" s="4">
        <v>45</v>
      </c>
      <c r="J15" s="4">
        <v>4.5999999999999996</v>
      </c>
      <c r="K15" s="4">
        <v>0.1</v>
      </c>
      <c r="L15" s="4">
        <v>28</v>
      </c>
      <c r="M15" s="4">
        <v>138.6</v>
      </c>
      <c r="N15" s="4">
        <v>0</v>
      </c>
      <c r="O15" s="4">
        <v>150</v>
      </c>
    </row>
    <row r="16" spans="1:15" ht="21" thickBot="1" x14ac:dyDescent="0.3">
      <c r="A16" s="151"/>
      <c r="B16" s="11" t="s">
        <v>16</v>
      </c>
      <c r="C16" s="13">
        <f t="shared" ref="C16:N16" si="1">SUM(C10:C15)</f>
        <v>480</v>
      </c>
      <c r="D16" s="13">
        <f t="shared" si="1"/>
        <v>18.790000000000003</v>
      </c>
      <c r="E16" s="14">
        <f t="shared" si="1"/>
        <v>20.309999999999999</v>
      </c>
      <c r="F16" s="13">
        <f t="shared" si="1"/>
        <v>58.5</v>
      </c>
      <c r="G16" s="13">
        <f t="shared" si="1"/>
        <v>490.69</v>
      </c>
      <c r="H16" s="13">
        <f t="shared" si="1"/>
        <v>67.349999999999994</v>
      </c>
      <c r="I16" s="13">
        <f t="shared" si="1"/>
        <v>655</v>
      </c>
      <c r="J16" s="13">
        <f t="shared" si="1"/>
        <v>25.78</v>
      </c>
      <c r="K16" s="13">
        <f t="shared" si="1"/>
        <v>28.900000000000002</v>
      </c>
      <c r="L16" s="13">
        <f t="shared" si="1"/>
        <v>78.58</v>
      </c>
      <c r="M16" s="13">
        <f t="shared" si="1"/>
        <v>682.62</v>
      </c>
      <c r="N16" s="13">
        <f t="shared" si="1"/>
        <v>86.52</v>
      </c>
      <c r="O16" s="9"/>
    </row>
    <row r="17" spans="1:15" ht="35.25" customHeight="1" thickBot="1" x14ac:dyDescent="0.3">
      <c r="A17" s="152" t="s">
        <v>23</v>
      </c>
      <c r="B17" s="7" t="s">
        <v>54</v>
      </c>
      <c r="C17" s="90">
        <v>85</v>
      </c>
      <c r="D17" s="90">
        <v>4.29</v>
      </c>
      <c r="E17" s="90">
        <v>8.2200000000000006</v>
      </c>
      <c r="F17" s="90">
        <v>24.07</v>
      </c>
      <c r="G17" s="90">
        <v>145.30000000000001</v>
      </c>
      <c r="H17" s="90">
        <v>0.37</v>
      </c>
      <c r="I17" s="90">
        <v>100</v>
      </c>
      <c r="J17" s="90">
        <v>5.15</v>
      </c>
      <c r="K17" s="90">
        <v>9.86</v>
      </c>
      <c r="L17" s="126">
        <v>28.88</v>
      </c>
      <c r="M17" s="126">
        <v>186.9</v>
      </c>
      <c r="N17" s="90">
        <v>0.44</v>
      </c>
      <c r="O17" s="90">
        <v>274</v>
      </c>
    </row>
    <row r="18" spans="1:15" ht="32.25" customHeight="1" thickBot="1" x14ac:dyDescent="0.3">
      <c r="A18" s="153"/>
      <c r="B18" s="7" t="s">
        <v>55</v>
      </c>
      <c r="C18" s="4">
        <v>150</v>
      </c>
      <c r="D18" s="4">
        <v>0</v>
      </c>
      <c r="E18" s="4">
        <v>0</v>
      </c>
      <c r="F18" s="4">
        <v>6.82</v>
      </c>
      <c r="G18" s="4">
        <v>26</v>
      </c>
      <c r="H18" s="4">
        <v>0</v>
      </c>
      <c r="I18" s="4">
        <v>200</v>
      </c>
      <c r="J18" s="4">
        <v>0</v>
      </c>
      <c r="K18" s="4">
        <v>0</v>
      </c>
      <c r="L18" s="4">
        <v>9.1</v>
      </c>
      <c r="M18" s="4">
        <v>35</v>
      </c>
      <c r="N18" s="4"/>
      <c r="O18" s="4">
        <v>10</v>
      </c>
    </row>
    <row r="19" spans="1:15" ht="23.25" customHeight="1" thickBot="1" x14ac:dyDescent="0.3">
      <c r="A19" s="154"/>
      <c r="B19" s="11" t="s">
        <v>16</v>
      </c>
      <c r="C19" s="13">
        <f t="shared" ref="C19:N19" si="2">SUM(C17:C18)</f>
        <v>235</v>
      </c>
      <c r="D19" s="13">
        <f t="shared" si="2"/>
        <v>4.29</v>
      </c>
      <c r="E19" s="14">
        <f t="shared" si="2"/>
        <v>8.2200000000000006</v>
      </c>
      <c r="F19" s="13">
        <f t="shared" si="2"/>
        <v>30.89</v>
      </c>
      <c r="G19" s="13">
        <f t="shared" si="2"/>
        <v>171.3</v>
      </c>
      <c r="H19" s="13">
        <f t="shared" si="2"/>
        <v>0.37</v>
      </c>
      <c r="I19" s="13">
        <f t="shared" si="2"/>
        <v>300</v>
      </c>
      <c r="J19" s="13">
        <f t="shared" si="2"/>
        <v>5.15</v>
      </c>
      <c r="K19" s="13">
        <f t="shared" si="2"/>
        <v>9.86</v>
      </c>
      <c r="L19" s="13">
        <f t="shared" si="2"/>
        <v>37.979999999999997</v>
      </c>
      <c r="M19" s="13">
        <f t="shared" si="2"/>
        <v>221.9</v>
      </c>
      <c r="N19" s="13">
        <f t="shared" si="2"/>
        <v>0.44</v>
      </c>
      <c r="O19" s="9"/>
    </row>
    <row r="20" spans="1:15" ht="78.75" customHeight="1" thickBot="1" x14ac:dyDescent="0.3">
      <c r="A20" s="10" t="s">
        <v>38</v>
      </c>
      <c r="B20" s="9"/>
      <c r="C20" s="13">
        <f t="shared" ref="C20:N20" si="3">C8+C9+C16+C19</f>
        <v>1039</v>
      </c>
      <c r="D20" s="14">
        <f t="shared" si="3"/>
        <v>34.450000000000003</v>
      </c>
      <c r="E20" s="13">
        <f t="shared" si="3"/>
        <v>43.599999999999994</v>
      </c>
      <c r="F20" s="14">
        <f t="shared" si="3"/>
        <v>131.25</v>
      </c>
      <c r="G20" s="13">
        <f t="shared" si="3"/>
        <v>996.33999999999992</v>
      </c>
      <c r="H20" s="14">
        <f t="shared" si="3"/>
        <v>68.39</v>
      </c>
      <c r="I20" s="13">
        <f t="shared" si="3"/>
        <v>1391</v>
      </c>
      <c r="J20" s="13">
        <f t="shared" si="3"/>
        <v>46.2</v>
      </c>
      <c r="K20" s="13">
        <f t="shared" si="3"/>
        <v>59.150000000000006</v>
      </c>
      <c r="L20" s="13">
        <f t="shared" si="3"/>
        <v>172.55999999999997</v>
      </c>
      <c r="M20" s="13">
        <f t="shared" si="3"/>
        <v>1353.52</v>
      </c>
      <c r="N20" s="13">
        <f t="shared" si="3"/>
        <v>87.86</v>
      </c>
      <c r="O20" s="9"/>
    </row>
  </sheetData>
  <mergeCells count="18">
    <mergeCell ref="B1:H1"/>
    <mergeCell ref="I1:O1"/>
    <mergeCell ref="A2:A3"/>
    <mergeCell ref="B2:B3"/>
    <mergeCell ref="C2:C3"/>
    <mergeCell ref="D2:F2"/>
    <mergeCell ref="G2:G3"/>
    <mergeCell ref="H2:H3"/>
    <mergeCell ref="I2:I3"/>
    <mergeCell ref="J2:L2"/>
    <mergeCell ref="A10:A16"/>
    <mergeCell ref="A17:A19"/>
    <mergeCell ref="M2:M3"/>
    <mergeCell ref="N2:N3"/>
    <mergeCell ref="O2:O3"/>
    <mergeCell ref="A4:O4"/>
    <mergeCell ref="A5:A7"/>
    <mergeCell ref="A8:B8"/>
  </mergeCells>
  <pageMargins left="0.25" right="0.25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opLeftCell="A4" zoomScale="89" zoomScaleNormal="89" workbookViewId="0">
      <selection activeCell="N19" sqref="N19"/>
    </sheetView>
  </sheetViews>
  <sheetFormatPr defaultRowHeight="15" x14ac:dyDescent="0.25"/>
  <cols>
    <col min="1" max="1" width="10.42578125" customWidth="1"/>
    <col min="2" max="2" width="3.5703125" hidden="1" customWidth="1"/>
    <col min="4" max="4" width="30" customWidth="1"/>
    <col min="5" max="6" width="9.42578125" bestFit="1" customWidth="1"/>
    <col min="7" max="8" width="10.28515625" bestFit="1" customWidth="1"/>
    <col min="9" max="9" width="13.42578125" bestFit="1" customWidth="1"/>
    <col min="10" max="10" width="10.28515625" bestFit="1" customWidth="1"/>
    <col min="11" max="13" width="9.42578125" bestFit="1" customWidth="1"/>
    <col min="14" max="14" width="10.28515625" bestFit="1" customWidth="1"/>
    <col min="16" max="16" width="5.7109375" customWidth="1"/>
    <col min="17" max="17" width="11.85546875" bestFit="1" customWidth="1"/>
    <col min="18" max="18" width="13" bestFit="1" customWidth="1"/>
  </cols>
  <sheetData>
    <row r="1" spans="1:18" ht="21.75" customHeight="1" x14ac:dyDescent="0.25">
      <c r="A1" s="24"/>
      <c r="B1" s="25"/>
      <c r="C1" s="173"/>
      <c r="D1" s="173"/>
      <c r="E1" s="173"/>
      <c r="F1" s="173"/>
      <c r="G1" s="173"/>
      <c r="H1" s="173"/>
      <c r="I1" s="173"/>
      <c r="J1" s="173"/>
      <c r="K1" s="20"/>
      <c r="L1" s="17"/>
      <c r="M1" s="17"/>
      <c r="N1" s="17"/>
      <c r="O1" s="17"/>
      <c r="P1" s="17"/>
      <c r="Q1" s="17"/>
      <c r="R1" s="18"/>
    </row>
    <row r="2" spans="1:18" ht="27.75" hidden="1" customHeight="1" x14ac:dyDescent="0.25">
      <c r="A2" s="26"/>
      <c r="B2" s="27"/>
      <c r="C2" s="173"/>
      <c r="D2" s="173"/>
      <c r="E2" s="173"/>
      <c r="F2" s="173"/>
      <c r="G2" s="173"/>
      <c r="H2" s="173"/>
      <c r="I2" s="173"/>
      <c r="J2" s="173"/>
      <c r="K2" s="20"/>
      <c r="L2" s="22"/>
      <c r="M2" s="22"/>
      <c r="N2" s="22"/>
      <c r="O2" s="22"/>
      <c r="P2" s="22"/>
      <c r="Q2" s="22"/>
      <c r="R2" s="23"/>
    </row>
    <row r="3" spans="1:18" ht="20.25" hidden="1" customHeight="1" x14ac:dyDescent="0.25">
      <c r="A3" s="26"/>
      <c r="B3" s="27"/>
      <c r="C3" s="174"/>
      <c r="D3" s="174"/>
      <c r="E3" s="174"/>
      <c r="F3" s="174"/>
      <c r="G3" s="174"/>
      <c r="H3" s="174"/>
      <c r="I3" s="174"/>
      <c r="J3" s="174"/>
      <c r="K3" s="19"/>
      <c r="L3" s="20"/>
      <c r="M3" s="20"/>
      <c r="N3" s="20"/>
      <c r="O3" s="20"/>
      <c r="P3" s="20"/>
      <c r="Q3" s="20"/>
      <c r="R3" s="21"/>
    </row>
    <row r="4" spans="1:18" ht="16.5" customHeight="1" x14ac:dyDescent="0.25">
      <c r="A4" s="29"/>
      <c r="B4" s="28"/>
      <c r="C4" s="175" t="s">
        <v>0</v>
      </c>
      <c r="D4" s="175"/>
      <c r="E4" s="175"/>
      <c r="F4" s="175"/>
      <c r="G4" s="175"/>
      <c r="H4" s="175"/>
      <c r="I4" s="175"/>
      <c r="J4" s="175"/>
      <c r="K4" s="175" t="s">
        <v>1</v>
      </c>
      <c r="L4" s="175"/>
      <c r="M4" s="175"/>
      <c r="N4" s="175"/>
      <c r="O4" s="175"/>
      <c r="P4" s="175"/>
      <c r="Q4" s="175"/>
      <c r="R4" s="175"/>
    </row>
    <row r="5" spans="1:18" ht="20.25" x14ac:dyDescent="0.25">
      <c r="A5" s="169" t="s">
        <v>2</v>
      </c>
      <c r="B5" s="169"/>
      <c r="C5" s="169" t="s">
        <v>3</v>
      </c>
      <c r="D5" s="169"/>
      <c r="E5" s="169" t="s">
        <v>4</v>
      </c>
      <c r="F5" s="169" t="s">
        <v>5</v>
      </c>
      <c r="G5" s="169"/>
      <c r="H5" s="169"/>
      <c r="I5" s="169" t="s">
        <v>6</v>
      </c>
      <c r="J5" s="169" t="s">
        <v>7</v>
      </c>
      <c r="K5" s="169" t="s">
        <v>4</v>
      </c>
      <c r="L5" s="169" t="s">
        <v>5</v>
      </c>
      <c r="M5" s="169"/>
      <c r="N5" s="169"/>
      <c r="O5" s="169" t="s">
        <v>6</v>
      </c>
      <c r="P5" s="169"/>
      <c r="Q5" s="169" t="s">
        <v>39</v>
      </c>
      <c r="R5" s="169" t="s">
        <v>8</v>
      </c>
    </row>
    <row r="6" spans="1:18" ht="59.25" customHeight="1" x14ac:dyDescent="0.25">
      <c r="A6" s="169"/>
      <c r="B6" s="169"/>
      <c r="C6" s="169"/>
      <c r="D6" s="169"/>
      <c r="E6" s="169"/>
      <c r="F6" s="15" t="s">
        <v>9</v>
      </c>
      <c r="G6" s="15" t="s">
        <v>10</v>
      </c>
      <c r="H6" s="15" t="s">
        <v>11</v>
      </c>
      <c r="I6" s="169"/>
      <c r="J6" s="169"/>
      <c r="K6" s="169"/>
      <c r="L6" s="15" t="s">
        <v>9</v>
      </c>
      <c r="M6" s="15" t="s">
        <v>10</v>
      </c>
      <c r="N6" s="15" t="s">
        <v>11</v>
      </c>
      <c r="O6" s="169"/>
      <c r="P6" s="169"/>
      <c r="Q6" s="169"/>
      <c r="R6" s="169"/>
    </row>
    <row r="7" spans="1:18" ht="21" thickBot="1" x14ac:dyDescent="0.3">
      <c r="A7" s="170" t="s">
        <v>79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2"/>
    </row>
    <row r="8" spans="1:18" ht="21" thickBot="1" x14ac:dyDescent="0.3">
      <c r="A8" s="161" t="s">
        <v>13</v>
      </c>
      <c r="B8" s="162"/>
      <c r="C8" s="146" t="s">
        <v>40</v>
      </c>
      <c r="D8" s="148"/>
      <c r="E8" s="30">
        <v>150</v>
      </c>
      <c r="F8" s="30">
        <v>4.66</v>
      </c>
      <c r="G8" s="30">
        <v>5.79</v>
      </c>
      <c r="H8" s="30">
        <v>20.78</v>
      </c>
      <c r="I8" s="30">
        <v>150.75</v>
      </c>
      <c r="J8" s="30">
        <v>1.46</v>
      </c>
      <c r="K8" s="30">
        <v>200</v>
      </c>
      <c r="L8" s="30">
        <v>6.21</v>
      </c>
      <c r="M8" s="30">
        <v>7.73</v>
      </c>
      <c r="N8" s="30">
        <v>27.71</v>
      </c>
      <c r="O8" s="159">
        <v>201</v>
      </c>
      <c r="P8" s="160"/>
      <c r="Q8" s="30">
        <v>1.95</v>
      </c>
      <c r="R8" s="30">
        <v>168</v>
      </c>
    </row>
    <row r="9" spans="1:18" ht="21" thickBot="1" x14ac:dyDescent="0.3">
      <c r="A9" s="163"/>
      <c r="B9" s="164"/>
      <c r="C9" s="146" t="s">
        <v>15</v>
      </c>
      <c r="D9" s="148"/>
      <c r="E9" s="30">
        <v>150</v>
      </c>
      <c r="F9" s="30">
        <v>0</v>
      </c>
      <c r="G9" s="30">
        <v>0</v>
      </c>
      <c r="H9" s="30">
        <v>6.82</v>
      </c>
      <c r="I9" s="30">
        <v>26</v>
      </c>
      <c r="J9" s="30">
        <v>4.5</v>
      </c>
      <c r="K9" s="30">
        <v>200</v>
      </c>
      <c r="L9" s="30">
        <v>0</v>
      </c>
      <c r="M9" s="30">
        <v>0</v>
      </c>
      <c r="N9" s="30">
        <v>9.1</v>
      </c>
      <c r="O9" s="159">
        <v>35</v>
      </c>
      <c r="P9" s="160"/>
      <c r="Q9" s="30">
        <v>6</v>
      </c>
      <c r="R9" s="31">
        <v>10</v>
      </c>
    </row>
    <row r="10" spans="1:18" ht="21" thickBot="1" x14ac:dyDescent="0.3">
      <c r="A10" s="163"/>
      <c r="B10" s="164"/>
      <c r="C10" s="146" t="s">
        <v>151</v>
      </c>
      <c r="D10" s="148"/>
      <c r="E10" s="31">
        <v>26</v>
      </c>
      <c r="F10" s="30">
        <v>2.62</v>
      </c>
      <c r="G10" s="30">
        <v>2.66</v>
      </c>
      <c r="H10" s="30">
        <v>9.6</v>
      </c>
      <c r="I10" s="30">
        <v>70</v>
      </c>
      <c r="J10" s="30">
        <v>0.06</v>
      </c>
      <c r="K10" s="31">
        <v>39</v>
      </c>
      <c r="L10" s="30">
        <v>4.9800000000000004</v>
      </c>
      <c r="M10" s="30">
        <v>2.96</v>
      </c>
      <c r="N10" s="30">
        <v>14.5</v>
      </c>
      <c r="O10" s="159">
        <v>106</v>
      </c>
      <c r="P10" s="160"/>
      <c r="Q10" s="30">
        <v>7.0000000000000001E-3</v>
      </c>
      <c r="R10" s="30">
        <v>3</v>
      </c>
    </row>
    <row r="11" spans="1:18" ht="30.75" customHeight="1" thickBot="1" x14ac:dyDescent="0.3">
      <c r="A11" s="165"/>
      <c r="B11" s="166"/>
      <c r="C11" s="143" t="s">
        <v>16</v>
      </c>
      <c r="D11" s="145"/>
      <c r="E11" s="32">
        <f t="shared" ref="E11:O11" si="0">E8+E9+E10</f>
        <v>326</v>
      </c>
      <c r="F11" s="32">
        <f t="shared" si="0"/>
        <v>7.28</v>
      </c>
      <c r="G11" s="32">
        <f t="shared" si="0"/>
        <v>8.4499999999999993</v>
      </c>
      <c r="H11" s="32">
        <f t="shared" si="0"/>
        <v>37.200000000000003</v>
      </c>
      <c r="I11" s="32">
        <f t="shared" si="0"/>
        <v>246.75</v>
      </c>
      <c r="J11" s="32">
        <f t="shared" si="0"/>
        <v>6.02</v>
      </c>
      <c r="K11" s="32">
        <f t="shared" si="0"/>
        <v>439</v>
      </c>
      <c r="L11" s="32">
        <f t="shared" si="0"/>
        <v>11.190000000000001</v>
      </c>
      <c r="M11" s="32">
        <f t="shared" si="0"/>
        <v>10.690000000000001</v>
      </c>
      <c r="N11" s="32">
        <f t="shared" si="0"/>
        <v>51.31</v>
      </c>
      <c r="O11" s="157">
        <f t="shared" si="0"/>
        <v>342</v>
      </c>
      <c r="P11" s="158"/>
      <c r="Q11" s="32">
        <f>Q8+Q9+Q10</f>
        <v>7.9569999999999999</v>
      </c>
      <c r="R11" s="12"/>
    </row>
    <row r="12" spans="1:18" ht="21" thickBot="1" x14ac:dyDescent="0.3">
      <c r="A12" s="146" t="s">
        <v>17</v>
      </c>
      <c r="B12" s="148"/>
      <c r="C12" s="159"/>
      <c r="D12" s="160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167"/>
      <c r="P12" s="168"/>
      <c r="Q12" s="33"/>
      <c r="R12" s="30"/>
    </row>
    <row r="13" spans="1:18" ht="43.5" customHeight="1" thickBot="1" x14ac:dyDescent="0.3">
      <c r="A13" s="161" t="s">
        <v>19</v>
      </c>
      <c r="B13" s="162"/>
      <c r="C13" s="159" t="s">
        <v>41</v>
      </c>
      <c r="D13" s="160"/>
      <c r="E13" s="30">
        <v>45</v>
      </c>
      <c r="F13" s="30">
        <v>1.38</v>
      </c>
      <c r="G13" s="30">
        <v>5.12</v>
      </c>
      <c r="H13" s="30">
        <v>4.87</v>
      </c>
      <c r="I13" s="30">
        <v>72</v>
      </c>
      <c r="J13" s="30">
        <v>6.08</v>
      </c>
      <c r="K13" s="30">
        <v>60</v>
      </c>
      <c r="L13" s="30">
        <v>1.84</v>
      </c>
      <c r="M13" s="30">
        <v>6.83</v>
      </c>
      <c r="N13" s="30">
        <v>6.49</v>
      </c>
      <c r="O13" s="159">
        <v>96</v>
      </c>
      <c r="P13" s="160"/>
      <c r="Q13" s="30">
        <v>8.1</v>
      </c>
      <c r="R13" s="30">
        <v>23</v>
      </c>
    </row>
    <row r="14" spans="1:18" ht="39.75" customHeight="1" thickBot="1" x14ac:dyDescent="0.3">
      <c r="A14" s="163"/>
      <c r="B14" s="164"/>
      <c r="C14" s="146" t="s">
        <v>160</v>
      </c>
      <c r="D14" s="148"/>
      <c r="E14" s="30">
        <v>150</v>
      </c>
      <c r="F14" s="30">
        <v>3.8</v>
      </c>
      <c r="G14" s="30">
        <v>9.1999999999999993</v>
      </c>
      <c r="H14" s="30">
        <v>10.3</v>
      </c>
      <c r="I14" s="30">
        <v>141</v>
      </c>
      <c r="J14" s="30">
        <v>6.72</v>
      </c>
      <c r="K14" s="30">
        <v>200</v>
      </c>
      <c r="L14" s="30">
        <v>5.0999999999999996</v>
      </c>
      <c r="M14" s="30">
        <v>12.3</v>
      </c>
      <c r="N14" s="30">
        <v>13.7</v>
      </c>
      <c r="O14" s="159">
        <v>188</v>
      </c>
      <c r="P14" s="160"/>
      <c r="Q14" s="30">
        <v>11.2</v>
      </c>
      <c r="R14" s="31">
        <v>15</v>
      </c>
    </row>
    <row r="15" spans="1:18" ht="21" thickBot="1" x14ac:dyDescent="0.3">
      <c r="A15" s="163"/>
      <c r="B15" s="164"/>
      <c r="C15" s="146" t="s">
        <v>95</v>
      </c>
      <c r="D15" s="148"/>
      <c r="E15" s="30">
        <v>50</v>
      </c>
      <c r="F15" s="30">
        <v>8.9600000000000009</v>
      </c>
      <c r="G15" s="30">
        <v>7.31</v>
      </c>
      <c r="H15" s="30">
        <v>7.41</v>
      </c>
      <c r="I15" s="30">
        <v>132</v>
      </c>
      <c r="J15" s="30">
        <v>0.19</v>
      </c>
      <c r="K15" s="30">
        <v>80</v>
      </c>
      <c r="L15" s="30">
        <v>14.3</v>
      </c>
      <c r="M15" s="30">
        <v>11.7</v>
      </c>
      <c r="N15" s="30">
        <v>11.9</v>
      </c>
      <c r="O15" s="159">
        <v>211</v>
      </c>
      <c r="P15" s="160"/>
      <c r="Q15" s="30">
        <v>0.3</v>
      </c>
      <c r="R15" s="31">
        <v>5</v>
      </c>
    </row>
    <row r="16" spans="1:18" ht="33.75" customHeight="1" thickBot="1" x14ac:dyDescent="0.3">
      <c r="A16" s="163"/>
      <c r="B16" s="164"/>
      <c r="C16" s="146" t="s">
        <v>42</v>
      </c>
      <c r="D16" s="148"/>
      <c r="E16" s="30">
        <v>100</v>
      </c>
      <c r="F16" s="30">
        <v>2.33</v>
      </c>
      <c r="G16" s="30">
        <v>1.9</v>
      </c>
      <c r="H16" s="30">
        <v>9.0399999999999991</v>
      </c>
      <c r="I16" s="30">
        <v>62.6</v>
      </c>
      <c r="J16" s="30">
        <v>20.87</v>
      </c>
      <c r="K16" s="30">
        <v>150</v>
      </c>
      <c r="L16" s="30">
        <v>3.5</v>
      </c>
      <c r="M16" s="30">
        <v>2.9</v>
      </c>
      <c r="N16" s="30">
        <v>13.6</v>
      </c>
      <c r="O16" s="159">
        <v>94</v>
      </c>
      <c r="P16" s="160"/>
      <c r="Q16" s="30">
        <v>33.4</v>
      </c>
      <c r="R16" s="31">
        <v>8</v>
      </c>
    </row>
    <row r="17" spans="1:18" ht="34.5" customHeight="1" thickBot="1" x14ac:dyDescent="0.3">
      <c r="A17" s="163"/>
      <c r="B17" s="164"/>
      <c r="C17" s="146" t="s">
        <v>96</v>
      </c>
      <c r="D17" s="148"/>
      <c r="E17" s="30">
        <v>150</v>
      </c>
      <c r="F17" s="30">
        <v>0.23</v>
      </c>
      <c r="G17" s="30">
        <v>0.01</v>
      </c>
      <c r="H17" s="30">
        <v>13.76</v>
      </c>
      <c r="I17" s="30">
        <v>53</v>
      </c>
      <c r="J17" s="30">
        <v>37.56</v>
      </c>
      <c r="K17" s="30">
        <v>180</v>
      </c>
      <c r="L17" s="30">
        <v>0.28000000000000003</v>
      </c>
      <c r="M17" s="30">
        <v>0.01</v>
      </c>
      <c r="N17" s="30">
        <v>16.510000000000002</v>
      </c>
      <c r="O17" s="159">
        <v>64</v>
      </c>
      <c r="P17" s="160"/>
      <c r="Q17" s="30">
        <v>45.07</v>
      </c>
      <c r="R17" s="31">
        <v>4</v>
      </c>
    </row>
    <row r="18" spans="1:18" ht="21" thickBot="1" x14ac:dyDescent="0.3">
      <c r="A18" s="163"/>
      <c r="B18" s="164"/>
      <c r="C18" s="146" t="s">
        <v>94</v>
      </c>
      <c r="D18" s="148"/>
      <c r="E18" s="30">
        <v>30</v>
      </c>
      <c r="F18" s="30">
        <v>3.4</v>
      </c>
      <c r="G18" s="30">
        <v>0</v>
      </c>
      <c r="H18" s="30">
        <v>21</v>
      </c>
      <c r="I18" s="30">
        <v>104</v>
      </c>
      <c r="J18" s="30">
        <v>0</v>
      </c>
      <c r="K18" s="30">
        <v>45</v>
      </c>
      <c r="L18" s="30">
        <v>4.5999999999999996</v>
      </c>
      <c r="M18" s="30">
        <v>0.1</v>
      </c>
      <c r="N18" s="30">
        <v>28</v>
      </c>
      <c r="O18" s="159">
        <v>138.6</v>
      </c>
      <c r="P18" s="160"/>
      <c r="Q18" s="30">
        <v>0</v>
      </c>
      <c r="R18" s="30">
        <v>150</v>
      </c>
    </row>
    <row r="19" spans="1:18" ht="21" thickBot="1" x14ac:dyDescent="0.3">
      <c r="A19" s="165"/>
      <c r="B19" s="166"/>
      <c r="C19" s="143" t="s">
        <v>16</v>
      </c>
      <c r="D19" s="145"/>
      <c r="E19" s="32">
        <f>E13+E14+E15+E16+E17+E18</f>
        <v>525</v>
      </c>
      <c r="F19" s="32">
        <f t="shared" ref="F19:O19" si="1">SUM(F13:F18)</f>
        <v>20.099999999999998</v>
      </c>
      <c r="G19" s="32">
        <f t="shared" si="1"/>
        <v>23.54</v>
      </c>
      <c r="H19" s="32">
        <f t="shared" si="1"/>
        <v>66.38</v>
      </c>
      <c r="I19" s="32">
        <f t="shared" si="1"/>
        <v>564.6</v>
      </c>
      <c r="J19" s="32">
        <f t="shared" si="1"/>
        <v>71.42</v>
      </c>
      <c r="K19" s="32">
        <f t="shared" si="1"/>
        <v>715</v>
      </c>
      <c r="L19" s="32">
        <f t="shared" si="1"/>
        <v>29.620000000000005</v>
      </c>
      <c r="M19" s="32">
        <f t="shared" si="1"/>
        <v>33.840000000000003</v>
      </c>
      <c r="N19" s="32">
        <f t="shared" si="1"/>
        <v>90.2</v>
      </c>
      <c r="O19" s="157">
        <f t="shared" si="1"/>
        <v>791.6</v>
      </c>
      <c r="P19" s="158"/>
      <c r="Q19" s="32">
        <f>SUM(Q13:Q18)</f>
        <v>98.07</v>
      </c>
      <c r="R19" s="12"/>
    </row>
    <row r="20" spans="1:18" ht="21" thickBot="1" x14ac:dyDescent="0.3">
      <c r="A20" s="161" t="s">
        <v>43</v>
      </c>
      <c r="B20" s="162"/>
      <c r="C20" s="146" t="s">
        <v>44</v>
      </c>
      <c r="D20" s="148"/>
      <c r="E20" s="30">
        <v>60</v>
      </c>
      <c r="F20" s="30">
        <v>4.33</v>
      </c>
      <c r="G20" s="30">
        <v>8.26</v>
      </c>
      <c r="H20" s="30">
        <v>28.73</v>
      </c>
      <c r="I20" s="30">
        <v>155.5</v>
      </c>
      <c r="J20" s="30">
        <v>0.23</v>
      </c>
      <c r="K20" s="30">
        <v>70</v>
      </c>
      <c r="L20" s="30">
        <v>4.29</v>
      </c>
      <c r="M20" s="30">
        <v>8.2200000000000006</v>
      </c>
      <c r="N20" s="30">
        <v>24.07</v>
      </c>
      <c r="O20" s="159">
        <v>145.30000000000001</v>
      </c>
      <c r="P20" s="160"/>
      <c r="Q20" s="30">
        <v>0.37</v>
      </c>
      <c r="R20" s="30">
        <v>274</v>
      </c>
    </row>
    <row r="21" spans="1:18" ht="21" thickBot="1" x14ac:dyDescent="0.3">
      <c r="A21" s="163"/>
      <c r="B21" s="164"/>
      <c r="C21" s="146" t="s">
        <v>45</v>
      </c>
      <c r="D21" s="148"/>
      <c r="E21" s="30">
        <v>150</v>
      </c>
      <c r="F21" s="30">
        <v>4.3499999999999996</v>
      </c>
      <c r="G21" s="30">
        <v>3.75</v>
      </c>
      <c r="H21" s="30">
        <v>6</v>
      </c>
      <c r="I21" s="30">
        <v>75</v>
      </c>
      <c r="J21" s="30">
        <v>1.05</v>
      </c>
      <c r="K21" s="30">
        <v>150</v>
      </c>
      <c r="L21" s="30">
        <v>4.3499999999999996</v>
      </c>
      <c r="M21" s="30">
        <v>3.75</v>
      </c>
      <c r="N21" s="30">
        <v>6</v>
      </c>
      <c r="O21" s="159">
        <v>75</v>
      </c>
      <c r="P21" s="160"/>
      <c r="Q21" s="30">
        <v>1.05</v>
      </c>
      <c r="R21" s="30">
        <v>401</v>
      </c>
    </row>
    <row r="22" spans="1:18" ht="21" thickBot="1" x14ac:dyDescent="0.3">
      <c r="A22" s="165"/>
      <c r="B22" s="166"/>
      <c r="C22" s="143" t="s">
        <v>16</v>
      </c>
      <c r="D22" s="145"/>
      <c r="E22" s="30">
        <v>240</v>
      </c>
      <c r="F22" s="32">
        <f t="shared" ref="F22:O22" si="2">SUM(F20:F21)</f>
        <v>8.68</v>
      </c>
      <c r="G22" s="32">
        <f t="shared" si="2"/>
        <v>12.01</v>
      </c>
      <c r="H22" s="32">
        <f t="shared" si="2"/>
        <v>34.730000000000004</v>
      </c>
      <c r="I22" s="32">
        <f t="shared" si="2"/>
        <v>230.5</v>
      </c>
      <c r="J22" s="32">
        <f t="shared" si="2"/>
        <v>1.28</v>
      </c>
      <c r="K22" s="32">
        <f t="shared" si="2"/>
        <v>220</v>
      </c>
      <c r="L22" s="32">
        <f t="shared" si="2"/>
        <v>8.64</v>
      </c>
      <c r="M22" s="32">
        <f t="shared" si="2"/>
        <v>11.97</v>
      </c>
      <c r="N22" s="32">
        <f t="shared" si="2"/>
        <v>30.07</v>
      </c>
      <c r="O22" s="157">
        <f t="shared" si="2"/>
        <v>220.3</v>
      </c>
      <c r="P22" s="158"/>
      <c r="Q22" s="32">
        <f>SUM(Q20:Q21)</f>
        <v>1.42</v>
      </c>
      <c r="R22" s="9"/>
    </row>
    <row r="23" spans="1:18" ht="92.25" customHeight="1" thickBot="1" x14ac:dyDescent="0.3">
      <c r="A23" s="143" t="s">
        <v>46</v>
      </c>
      <c r="B23" s="145"/>
      <c r="C23" s="143"/>
      <c r="D23" s="145"/>
      <c r="E23" s="32">
        <f>E11+E12+E19+E22</f>
        <v>1091</v>
      </c>
      <c r="F23" s="32">
        <f>F11+F19+F12+F22</f>
        <v>36.06</v>
      </c>
      <c r="G23" s="32">
        <f>G11+G12+G19+G22</f>
        <v>44</v>
      </c>
      <c r="H23" s="32">
        <f>H11+H12+H19+H22</f>
        <v>138.31</v>
      </c>
      <c r="I23" s="32">
        <f>I11+I12+I19+I22</f>
        <v>1041.8499999999999</v>
      </c>
      <c r="J23" s="32">
        <f>J11+J12+J19+J22</f>
        <v>78.72</v>
      </c>
      <c r="K23" s="32">
        <f>K11+K19+K22+K12</f>
        <v>1374</v>
      </c>
      <c r="L23" s="32">
        <f>L11+L12+L19+L22</f>
        <v>49.45</v>
      </c>
      <c r="M23" s="32">
        <f>M11+M12+M19+M22</f>
        <v>56.5</v>
      </c>
      <c r="N23" s="32">
        <f>N11+N12+N19+N22</f>
        <v>171.57999999999998</v>
      </c>
      <c r="O23" s="157">
        <f>O11+O12+O19+O22</f>
        <v>1353.8999999999999</v>
      </c>
      <c r="P23" s="158"/>
      <c r="Q23" s="32">
        <f>Q11+Q12+Q19+Q22</f>
        <v>107.44699999999999</v>
      </c>
      <c r="R23" s="9"/>
    </row>
    <row r="28" spans="1:18" ht="46.5" customHeight="1" x14ac:dyDescent="0.25"/>
    <row r="31" spans="1:18" ht="31.5" customHeight="1" x14ac:dyDescent="0.25"/>
    <row r="32" spans="1:18" ht="31.5" customHeight="1" x14ac:dyDescent="0.25"/>
    <row r="33" ht="31.5" customHeight="1" x14ac:dyDescent="0.25"/>
    <row r="36" ht="63" customHeight="1" x14ac:dyDescent="0.25"/>
    <row r="37" ht="31.5" customHeight="1" x14ac:dyDescent="0.25"/>
    <row r="38" ht="31.5" customHeight="1" x14ac:dyDescent="0.25"/>
    <row r="43" ht="31.5" customHeight="1" x14ac:dyDescent="0.25"/>
    <row r="44" ht="31.5" customHeight="1" x14ac:dyDescent="0.25"/>
    <row r="46" ht="31.5" customHeight="1" x14ac:dyDescent="0.25"/>
  </sheetData>
  <mergeCells count="54">
    <mergeCell ref="O5:P6"/>
    <mergeCell ref="C1:J1"/>
    <mergeCell ref="C2:J2"/>
    <mergeCell ref="C3:J3"/>
    <mergeCell ref="C4:J4"/>
    <mergeCell ref="K4:R4"/>
    <mergeCell ref="Q5:Q6"/>
    <mergeCell ref="R5:R6"/>
    <mergeCell ref="J5:J6"/>
    <mergeCell ref="K5:K6"/>
    <mergeCell ref="L5:N5"/>
    <mergeCell ref="A12:B12"/>
    <mergeCell ref="A5:B6"/>
    <mergeCell ref="C5:D6"/>
    <mergeCell ref="E5:E6"/>
    <mergeCell ref="F5:H5"/>
    <mergeCell ref="A7:R7"/>
    <mergeCell ref="A8:B11"/>
    <mergeCell ref="C8:D8"/>
    <mergeCell ref="O8:P8"/>
    <mergeCell ref="C9:D9"/>
    <mergeCell ref="O9:P9"/>
    <mergeCell ref="C10:D10"/>
    <mergeCell ref="O10:P10"/>
    <mergeCell ref="C11:D11"/>
    <mergeCell ref="O11:P11"/>
    <mergeCell ref="I5:I6"/>
    <mergeCell ref="C17:D17"/>
    <mergeCell ref="C12:D12"/>
    <mergeCell ref="O12:P12"/>
    <mergeCell ref="C15:D15"/>
    <mergeCell ref="O15:P15"/>
    <mergeCell ref="C16:D16"/>
    <mergeCell ref="O16:P16"/>
    <mergeCell ref="O13:P13"/>
    <mergeCell ref="C14:D14"/>
    <mergeCell ref="O14:P14"/>
    <mergeCell ref="O17:P17"/>
    <mergeCell ref="O22:P22"/>
    <mergeCell ref="A23:B23"/>
    <mergeCell ref="C23:D23"/>
    <mergeCell ref="O23:P23"/>
    <mergeCell ref="C18:D18"/>
    <mergeCell ref="O18:P18"/>
    <mergeCell ref="C19:D19"/>
    <mergeCell ref="O19:P19"/>
    <mergeCell ref="A20:B22"/>
    <mergeCell ref="C20:D20"/>
    <mergeCell ref="O20:P20"/>
    <mergeCell ref="C21:D21"/>
    <mergeCell ref="O21:P21"/>
    <mergeCell ref="C22:D22"/>
    <mergeCell ref="A13:B19"/>
    <mergeCell ref="C13:D13"/>
  </mergeCells>
  <pageMargins left="0.25" right="0.25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opLeftCell="B10" zoomScale="82" zoomScaleNormal="82" workbookViewId="0">
      <selection activeCell="P23" sqref="P23"/>
    </sheetView>
  </sheetViews>
  <sheetFormatPr defaultRowHeight="15" x14ac:dyDescent="0.25"/>
  <cols>
    <col min="3" max="3" width="57.140625" customWidth="1"/>
    <col min="4" max="4" width="9.28515625" bestFit="1" customWidth="1"/>
    <col min="5" max="5" width="9.85546875" bestFit="1" customWidth="1"/>
    <col min="6" max="6" width="9.28515625" bestFit="1" customWidth="1"/>
    <col min="7" max="7" width="9.85546875" bestFit="1" customWidth="1"/>
    <col min="8" max="8" width="11.42578125" bestFit="1" customWidth="1"/>
    <col min="9" max="11" width="9.28515625" bestFit="1" customWidth="1"/>
    <col min="12" max="12" width="10.7109375" customWidth="1"/>
    <col min="14" max="14" width="7.5703125" customWidth="1"/>
    <col min="15" max="15" width="9.85546875" bestFit="1" customWidth="1"/>
    <col min="16" max="17" width="9.28515625" bestFit="1" customWidth="1"/>
  </cols>
  <sheetData>
    <row r="1" spans="1:17" ht="21" thickBot="1" x14ac:dyDescent="0.3">
      <c r="A1" s="143"/>
      <c r="B1" s="145"/>
      <c r="C1" s="143" t="s">
        <v>0</v>
      </c>
      <c r="D1" s="144"/>
      <c r="E1" s="144"/>
      <c r="F1" s="144"/>
      <c r="G1" s="144"/>
      <c r="H1" s="144"/>
      <c r="I1" s="145"/>
      <c r="J1" s="143" t="s">
        <v>1</v>
      </c>
      <c r="K1" s="144"/>
      <c r="L1" s="144"/>
      <c r="M1" s="144"/>
      <c r="N1" s="144"/>
      <c r="O1" s="144"/>
      <c r="P1" s="144"/>
      <c r="Q1" s="145"/>
    </row>
    <row r="2" spans="1:17" ht="81.75" thickBot="1" x14ac:dyDescent="0.3">
      <c r="A2" s="161" t="s">
        <v>2</v>
      </c>
      <c r="B2" s="162"/>
      <c r="C2" s="140" t="s">
        <v>3</v>
      </c>
      <c r="D2" s="34" t="s">
        <v>26</v>
      </c>
      <c r="E2" s="146" t="s">
        <v>5</v>
      </c>
      <c r="F2" s="147"/>
      <c r="G2" s="148"/>
      <c r="H2" s="140" t="s">
        <v>6</v>
      </c>
      <c r="I2" s="140" t="s">
        <v>7</v>
      </c>
      <c r="J2" s="140" t="s">
        <v>4</v>
      </c>
      <c r="K2" s="146" t="s">
        <v>5</v>
      </c>
      <c r="L2" s="147"/>
      <c r="M2" s="147"/>
      <c r="N2" s="148"/>
      <c r="O2" s="140" t="s">
        <v>6</v>
      </c>
      <c r="P2" s="140" t="s">
        <v>7</v>
      </c>
      <c r="Q2" s="140" t="s">
        <v>8</v>
      </c>
    </row>
    <row r="3" spans="1:17" ht="36.75" customHeight="1" thickBot="1" x14ac:dyDescent="0.3">
      <c r="A3" s="165"/>
      <c r="B3" s="166"/>
      <c r="C3" s="142"/>
      <c r="D3" s="4" t="s">
        <v>27</v>
      </c>
      <c r="E3" s="4" t="s">
        <v>9</v>
      </c>
      <c r="F3" s="4" t="s">
        <v>10</v>
      </c>
      <c r="G3" s="4" t="s">
        <v>11</v>
      </c>
      <c r="H3" s="142"/>
      <c r="I3" s="142"/>
      <c r="J3" s="142"/>
      <c r="K3" s="4" t="s">
        <v>9</v>
      </c>
      <c r="L3" s="4" t="s">
        <v>10</v>
      </c>
      <c r="M3" s="146" t="s">
        <v>11</v>
      </c>
      <c r="N3" s="148"/>
      <c r="O3" s="142"/>
      <c r="P3" s="142"/>
      <c r="Q3" s="142"/>
    </row>
    <row r="4" spans="1:17" ht="21" thickBot="1" x14ac:dyDescent="0.3">
      <c r="A4" s="143" t="s">
        <v>47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5"/>
    </row>
    <row r="5" spans="1:17" ht="41.25" thickBot="1" x14ac:dyDescent="0.3">
      <c r="A5" s="176" t="s">
        <v>13</v>
      </c>
      <c r="B5" s="177"/>
      <c r="C5" s="12" t="s">
        <v>29</v>
      </c>
      <c r="D5" s="6">
        <v>150</v>
      </c>
      <c r="E5" s="6">
        <v>5.5</v>
      </c>
      <c r="F5" s="6">
        <v>5.9</v>
      </c>
      <c r="G5" s="6">
        <v>22.12</v>
      </c>
      <c r="H5" s="6">
        <v>164</v>
      </c>
      <c r="I5" s="6">
        <v>0.39</v>
      </c>
      <c r="J5" s="6">
        <v>200</v>
      </c>
      <c r="K5" s="6">
        <v>7.4</v>
      </c>
      <c r="L5" s="6">
        <v>7.9</v>
      </c>
      <c r="M5" s="180">
        <v>29.5</v>
      </c>
      <c r="N5" s="181"/>
      <c r="O5" s="6">
        <v>219</v>
      </c>
      <c r="P5" s="6">
        <v>0.52</v>
      </c>
      <c r="Q5" s="6">
        <v>5</v>
      </c>
    </row>
    <row r="6" spans="1:17" ht="21" thickBot="1" x14ac:dyDescent="0.3">
      <c r="A6" s="178"/>
      <c r="B6" s="179"/>
      <c r="C6" s="12" t="s">
        <v>30</v>
      </c>
      <c r="D6" s="6">
        <v>150</v>
      </c>
      <c r="E6" s="6">
        <v>2.2599999999999998</v>
      </c>
      <c r="F6" s="6">
        <v>2.16</v>
      </c>
      <c r="G6" s="6">
        <v>10.02</v>
      </c>
      <c r="H6" s="6">
        <v>67</v>
      </c>
      <c r="I6" s="6">
        <v>0</v>
      </c>
      <c r="J6" s="6">
        <v>200</v>
      </c>
      <c r="K6" s="6">
        <v>3</v>
      </c>
      <c r="L6" s="6">
        <v>2.9</v>
      </c>
      <c r="M6" s="180">
        <v>13.4</v>
      </c>
      <c r="N6" s="181"/>
      <c r="O6" s="6">
        <v>89</v>
      </c>
      <c r="P6" s="6">
        <v>0</v>
      </c>
      <c r="Q6" s="6">
        <v>13</v>
      </c>
    </row>
    <row r="7" spans="1:17" ht="21" thickBot="1" x14ac:dyDescent="0.3">
      <c r="A7" s="178"/>
      <c r="B7" s="179"/>
      <c r="C7" s="12" t="s">
        <v>97</v>
      </c>
      <c r="D7" s="16">
        <v>24</v>
      </c>
      <c r="E7" s="6">
        <v>3.2</v>
      </c>
      <c r="F7" s="6">
        <v>4.0999999999999996</v>
      </c>
      <c r="G7" s="6">
        <v>9.4600000000000009</v>
      </c>
      <c r="H7" s="6">
        <v>88.6</v>
      </c>
      <c r="I7" s="6">
        <v>0</v>
      </c>
      <c r="J7" s="16">
        <v>36</v>
      </c>
      <c r="K7" s="6">
        <v>4.9000000000000004</v>
      </c>
      <c r="L7" s="6">
        <v>6.2</v>
      </c>
      <c r="M7" s="180">
        <v>14.2</v>
      </c>
      <c r="N7" s="181"/>
      <c r="O7" s="6">
        <v>133</v>
      </c>
      <c r="P7" s="6">
        <v>0</v>
      </c>
      <c r="Q7" s="6">
        <v>1</v>
      </c>
    </row>
    <row r="8" spans="1:17" ht="21" thickBot="1" x14ac:dyDescent="0.3">
      <c r="A8" s="178"/>
      <c r="B8" s="179"/>
      <c r="C8" s="12" t="s">
        <v>132</v>
      </c>
      <c r="D8" s="6">
        <v>20</v>
      </c>
      <c r="E8" s="6">
        <v>2.5</v>
      </c>
      <c r="F8" s="6">
        <v>2.2999999999999998</v>
      </c>
      <c r="G8" s="6">
        <v>0.14000000000000001</v>
      </c>
      <c r="H8" s="6">
        <v>31.5</v>
      </c>
      <c r="I8" s="6">
        <v>0</v>
      </c>
      <c r="J8" s="6">
        <v>40</v>
      </c>
      <c r="K8" s="6">
        <v>5.08</v>
      </c>
      <c r="L8" s="6">
        <v>4.5999999999999996</v>
      </c>
      <c r="M8" s="180">
        <v>0.28000000000000003</v>
      </c>
      <c r="N8" s="181"/>
      <c r="O8" s="6">
        <v>63</v>
      </c>
      <c r="P8" s="6">
        <v>0</v>
      </c>
      <c r="Q8" s="6">
        <v>213</v>
      </c>
    </row>
    <row r="9" spans="1:17" ht="21" thickBot="1" x14ac:dyDescent="0.3">
      <c r="A9" s="170"/>
      <c r="B9" s="172"/>
      <c r="C9" s="12" t="s">
        <v>16</v>
      </c>
      <c r="D9" s="14">
        <f t="shared" ref="D9:M9" si="0">SUM(D5:D8)</f>
        <v>344</v>
      </c>
      <c r="E9" s="14">
        <f t="shared" si="0"/>
        <v>13.46</v>
      </c>
      <c r="F9" s="14">
        <f t="shared" si="0"/>
        <v>14.46</v>
      </c>
      <c r="G9" s="14">
        <f t="shared" si="0"/>
        <v>41.74</v>
      </c>
      <c r="H9" s="14">
        <f t="shared" si="0"/>
        <v>351.1</v>
      </c>
      <c r="I9" s="14">
        <f t="shared" si="0"/>
        <v>0.39</v>
      </c>
      <c r="J9" s="14">
        <f t="shared" si="0"/>
        <v>476</v>
      </c>
      <c r="K9" s="14">
        <f t="shared" si="0"/>
        <v>20.380000000000003</v>
      </c>
      <c r="L9" s="14">
        <f t="shared" si="0"/>
        <v>21.6</v>
      </c>
      <c r="M9" s="185">
        <f t="shared" si="0"/>
        <v>57.379999999999995</v>
      </c>
      <c r="N9" s="186"/>
      <c r="O9" s="14">
        <f>SUM(O5:O8)</f>
        <v>504</v>
      </c>
      <c r="P9" s="14">
        <f>SUM(P5:P8)</f>
        <v>0.52</v>
      </c>
      <c r="Q9" s="7"/>
    </row>
    <row r="10" spans="1:17" ht="21" thickBot="1" x14ac:dyDescent="0.3">
      <c r="A10" s="143" t="s">
        <v>17</v>
      </c>
      <c r="B10" s="145"/>
      <c r="C10" s="12"/>
      <c r="D10" s="37"/>
      <c r="E10" s="37"/>
      <c r="F10" s="37"/>
      <c r="G10" s="37"/>
      <c r="H10" s="37"/>
      <c r="I10" s="37"/>
      <c r="J10" s="37"/>
      <c r="K10" s="37"/>
      <c r="L10" s="37"/>
      <c r="M10" s="187"/>
      <c r="N10" s="188"/>
      <c r="O10" s="37"/>
      <c r="P10" s="37"/>
      <c r="Q10" s="6"/>
    </row>
    <row r="11" spans="1:17" ht="21" thickBot="1" x14ac:dyDescent="0.3">
      <c r="A11" s="176" t="s">
        <v>19</v>
      </c>
      <c r="B11" s="177"/>
      <c r="C11" s="12" t="s">
        <v>33</v>
      </c>
      <c r="D11" s="6">
        <v>45</v>
      </c>
      <c r="E11" s="6">
        <v>0.53</v>
      </c>
      <c r="F11" s="6">
        <v>2.29</v>
      </c>
      <c r="G11" s="6">
        <v>6.29</v>
      </c>
      <c r="H11" s="6">
        <v>47.25</v>
      </c>
      <c r="I11" s="6">
        <v>1.35</v>
      </c>
      <c r="J11" s="6">
        <v>60</v>
      </c>
      <c r="K11" s="6">
        <v>0.7</v>
      </c>
      <c r="L11" s="6">
        <v>3.05</v>
      </c>
      <c r="M11" s="180">
        <v>8.3800000000000008</v>
      </c>
      <c r="N11" s="181"/>
      <c r="O11" s="6">
        <v>63</v>
      </c>
      <c r="P11" s="6">
        <v>1.8</v>
      </c>
      <c r="Q11" s="6">
        <v>66</v>
      </c>
    </row>
    <row r="12" spans="1:17" ht="21" thickBot="1" x14ac:dyDescent="0.3">
      <c r="A12" s="178"/>
      <c r="B12" s="179"/>
      <c r="C12" s="12" t="s">
        <v>34</v>
      </c>
      <c r="D12" s="6">
        <v>150</v>
      </c>
      <c r="E12" s="6">
        <v>2.0099999999999998</v>
      </c>
      <c r="F12" s="6">
        <v>2.67</v>
      </c>
      <c r="G12" s="6">
        <v>7.09</v>
      </c>
      <c r="H12" s="6">
        <v>61</v>
      </c>
      <c r="I12" s="6">
        <v>4.68</v>
      </c>
      <c r="J12" s="6">
        <v>200</v>
      </c>
      <c r="K12" s="6">
        <v>3.35</v>
      </c>
      <c r="L12" s="6">
        <v>4.46</v>
      </c>
      <c r="M12" s="180">
        <v>11.81</v>
      </c>
      <c r="N12" s="181"/>
      <c r="O12" s="6">
        <v>102</v>
      </c>
      <c r="P12" s="6">
        <v>4.2</v>
      </c>
      <c r="Q12" s="16">
        <v>27</v>
      </c>
    </row>
    <row r="13" spans="1:17" ht="21" thickBot="1" x14ac:dyDescent="0.3">
      <c r="A13" s="178"/>
      <c r="B13" s="179"/>
      <c r="C13" s="12" t="s">
        <v>35</v>
      </c>
      <c r="D13" s="6">
        <v>10</v>
      </c>
      <c r="E13" s="6">
        <v>1.5</v>
      </c>
      <c r="F13" s="6">
        <v>0.2</v>
      </c>
      <c r="G13" s="6">
        <v>9.6999999999999993</v>
      </c>
      <c r="H13" s="6">
        <v>47.6</v>
      </c>
      <c r="I13" s="6">
        <v>0</v>
      </c>
      <c r="J13" s="6">
        <v>15</v>
      </c>
      <c r="K13" s="6">
        <v>2.2999999999999998</v>
      </c>
      <c r="L13" s="6">
        <v>0.2</v>
      </c>
      <c r="M13" s="180">
        <v>14.6</v>
      </c>
      <c r="N13" s="181"/>
      <c r="O13" s="6">
        <v>71.400000000000006</v>
      </c>
      <c r="P13" s="6">
        <v>0</v>
      </c>
      <c r="Q13" s="6">
        <v>47</v>
      </c>
    </row>
    <row r="14" spans="1:17" ht="21" thickBot="1" x14ac:dyDescent="0.3">
      <c r="A14" s="178"/>
      <c r="B14" s="179"/>
      <c r="C14" s="12" t="s">
        <v>36</v>
      </c>
      <c r="D14" s="6">
        <v>60</v>
      </c>
      <c r="E14" s="6">
        <v>15.2</v>
      </c>
      <c r="F14" s="6">
        <v>0.5</v>
      </c>
      <c r="G14" s="6">
        <v>3.9</v>
      </c>
      <c r="H14" s="6">
        <v>75.5</v>
      </c>
      <c r="I14" s="6">
        <v>0</v>
      </c>
      <c r="J14" s="6">
        <v>80</v>
      </c>
      <c r="K14" s="6">
        <v>20.3</v>
      </c>
      <c r="L14" s="6">
        <v>0.7</v>
      </c>
      <c r="M14" s="180">
        <v>5.2</v>
      </c>
      <c r="N14" s="181"/>
      <c r="O14" s="6">
        <v>100.7</v>
      </c>
      <c r="P14" s="6">
        <v>0</v>
      </c>
      <c r="Q14" s="6">
        <v>87</v>
      </c>
    </row>
    <row r="15" spans="1:17" ht="21" thickBot="1" x14ac:dyDescent="0.3">
      <c r="A15" s="178"/>
      <c r="B15" s="179"/>
      <c r="C15" s="125" t="s">
        <v>149</v>
      </c>
      <c r="D15" s="126">
        <v>100</v>
      </c>
      <c r="E15" s="126">
        <v>2.02</v>
      </c>
      <c r="F15" s="126">
        <v>2.57</v>
      </c>
      <c r="G15" s="126">
        <v>22.32</v>
      </c>
      <c r="H15" s="126">
        <v>150.5</v>
      </c>
      <c r="I15" s="126">
        <v>0</v>
      </c>
      <c r="J15" s="126">
        <v>150</v>
      </c>
      <c r="K15" s="126">
        <v>3.64</v>
      </c>
      <c r="L15" s="126">
        <v>4.29</v>
      </c>
      <c r="M15" s="189">
        <v>36.67</v>
      </c>
      <c r="N15" s="190"/>
      <c r="O15" s="6">
        <v>199.95</v>
      </c>
      <c r="P15" s="6">
        <v>0</v>
      </c>
      <c r="Q15" s="6">
        <v>316</v>
      </c>
    </row>
    <row r="16" spans="1:17" ht="21" thickBot="1" x14ac:dyDescent="0.3">
      <c r="A16" s="178"/>
      <c r="B16" s="179"/>
      <c r="C16" s="12" t="s">
        <v>131</v>
      </c>
      <c r="D16" s="6">
        <v>25</v>
      </c>
      <c r="E16" s="6">
        <v>0.48</v>
      </c>
      <c r="F16" s="6">
        <v>1.37</v>
      </c>
      <c r="G16" s="6">
        <v>2.16</v>
      </c>
      <c r="H16" s="6">
        <v>21.7</v>
      </c>
      <c r="I16" s="6">
        <v>0</v>
      </c>
      <c r="J16" s="6">
        <v>30</v>
      </c>
      <c r="K16" s="6">
        <v>0.69</v>
      </c>
      <c r="L16" s="6">
        <v>1.95</v>
      </c>
      <c r="M16" s="180">
        <v>3.09</v>
      </c>
      <c r="N16" s="181"/>
      <c r="O16" s="6">
        <v>31</v>
      </c>
      <c r="P16" s="6">
        <v>0.39</v>
      </c>
      <c r="Q16" s="6">
        <v>228</v>
      </c>
    </row>
    <row r="17" spans="1:17" ht="21" thickBot="1" x14ac:dyDescent="0.3">
      <c r="A17" s="178"/>
      <c r="B17" s="179"/>
      <c r="C17" s="12" t="s">
        <v>157</v>
      </c>
      <c r="D17" s="6">
        <v>150</v>
      </c>
      <c r="E17" s="6">
        <v>0.3</v>
      </c>
      <c r="F17" s="6">
        <v>0.06</v>
      </c>
      <c r="G17" s="6">
        <v>13.61</v>
      </c>
      <c r="H17" s="6">
        <v>53.2</v>
      </c>
      <c r="I17" s="6">
        <v>52.56</v>
      </c>
      <c r="J17" s="6">
        <v>180</v>
      </c>
      <c r="K17" s="6">
        <v>0.36</v>
      </c>
      <c r="L17" s="6">
        <v>7.0000000000000007E-2</v>
      </c>
      <c r="M17" s="180">
        <v>16.329999999999998</v>
      </c>
      <c r="N17" s="181"/>
      <c r="O17" s="6">
        <v>63.9</v>
      </c>
      <c r="P17" s="6">
        <v>63.07</v>
      </c>
      <c r="Q17" s="6">
        <v>7</v>
      </c>
    </row>
    <row r="18" spans="1:17" ht="21" thickBot="1" x14ac:dyDescent="0.3">
      <c r="A18" s="178"/>
      <c r="B18" s="179"/>
      <c r="C18" s="12" t="s">
        <v>94</v>
      </c>
      <c r="D18" s="6">
        <v>30</v>
      </c>
      <c r="E18" s="6">
        <v>3.4</v>
      </c>
      <c r="F18" s="6">
        <v>0</v>
      </c>
      <c r="G18" s="6">
        <v>21</v>
      </c>
      <c r="H18" s="6">
        <v>104</v>
      </c>
      <c r="I18" s="6">
        <v>0</v>
      </c>
      <c r="J18" s="6">
        <v>45</v>
      </c>
      <c r="K18" s="6">
        <v>4.5999999999999996</v>
      </c>
      <c r="L18" s="6">
        <v>0.1</v>
      </c>
      <c r="M18" s="180">
        <v>28</v>
      </c>
      <c r="N18" s="181"/>
      <c r="O18" s="6">
        <v>138.6</v>
      </c>
      <c r="P18" s="6">
        <v>0</v>
      </c>
      <c r="Q18" s="6">
        <v>150</v>
      </c>
    </row>
    <row r="19" spans="1:17" ht="21" thickBot="1" x14ac:dyDescent="0.3">
      <c r="A19" s="170"/>
      <c r="B19" s="172"/>
      <c r="C19" s="12" t="s">
        <v>16</v>
      </c>
      <c r="D19" s="14">
        <f t="shared" ref="D19:M19" si="1">SUM(D11:D18)</f>
        <v>570</v>
      </c>
      <c r="E19" s="14">
        <f t="shared" si="1"/>
        <v>25.439999999999998</v>
      </c>
      <c r="F19" s="14">
        <f t="shared" si="1"/>
        <v>9.6600000000000019</v>
      </c>
      <c r="G19" s="14">
        <f t="shared" si="1"/>
        <v>86.07</v>
      </c>
      <c r="H19" s="14">
        <f t="shared" si="1"/>
        <v>560.75</v>
      </c>
      <c r="I19" s="14">
        <f t="shared" si="1"/>
        <v>58.59</v>
      </c>
      <c r="J19" s="14">
        <f t="shared" si="1"/>
        <v>760</v>
      </c>
      <c r="K19" s="14">
        <f t="shared" si="1"/>
        <v>35.94</v>
      </c>
      <c r="L19" s="14">
        <f t="shared" si="1"/>
        <v>14.819999999999999</v>
      </c>
      <c r="M19" s="185">
        <f t="shared" si="1"/>
        <v>124.08</v>
      </c>
      <c r="N19" s="186"/>
      <c r="O19" s="14">
        <f>SUM(O11:O18)</f>
        <v>770.55</v>
      </c>
      <c r="P19" s="14">
        <f>SUM(P11:P18)</f>
        <v>69.459999999999994</v>
      </c>
      <c r="Q19" s="7"/>
    </row>
    <row r="20" spans="1:17" ht="41.25" thickBot="1" x14ac:dyDescent="0.3">
      <c r="A20" s="143" t="s">
        <v>23</v>
      </c>
      <c r="B20" s="145"/>
      <c r="C20" s="12" t="s">
        <v>37</v>
      </c>
      <c r="D20" s="6">
        <v>120</v>
      </c>
      <c r="E20" s="6">
        <v>8.8699999999999992</v>
      </c>
      <c r="F20" s="6">
        <v>10.53</v>
      </c>
      <c r="G20" s="6">
        <v>27</v>
      </c>
      <c r="H20" s="6">
        <v>280.13</v>
      </c>
      <c r="I20" s="6">
        <v>0.28000000000000003</v>
      </c>
      <c r="J20" s="6">
        <v>160</v>
      </c>
      <c r="K20" s="6">
        <v>13.3</v>
      </c>
      <c r="L20" s="6">
        <v>15.8</v>
      </c>
      <c r="M20" s="180">
        <v>40.5</v>
      </c>
      <c r="N20" s="181"/>
      <c r="O20" s="6">
        <v>420.2</v>
      </c>
      <c r="P20" s="6">
        <v>0.43</v>
      </c>
      <c r="Q20" s="6">
        <v>130</v>
      </c>
    </row>
    <row r="21" spans="1:17" ht="21" thickBot="1" x14ac:dyDescent="0.3">
      <c r="A21" s="176"/>
      <c r="B21" s="177"/>
      <c r="C21" s="12" t="s">
        <v>15</v>
      </c>
      <c r="D21" s="6">
        <v>150</v>
      </c>
      <c r="E21" s="6">
        <v>0</v>
      </c>
      <c r="F21" s="6">
        <v>0</v>
      </c>
      <c r="G21" s="6">
        <v>9.1</v>
      </c>
      <c r="H21" s="6">
        <v>35</v>
      </c>
      <c r="I21" s="6">
        <v>4.78</v>
      </c>
      <c r="J21" s="6">
        <v>200</v>
      </c>
      <c r="K21" s="6">
        <v>0</v>
      </c>
      <c r="L21" s="6">
        <v>0</v>
      </c>
      <c r="M21" s="180">
        <v>6.82</v>
      </c>
      <c r="N21" s="181"/>
      <c r="O21" s="6">
        <v>26</v>
      </c>
      <c r="P21" s="6">
        <v>6</v>
      </c>
      <c r="Q21" s="6">
        <v>10</v>
      </c>
    </row>
    <row r="22" spans="1:17" ht="20.25" x14ac:dyDescent="0.25">
      <c r="A22" s="178"/>
      <c r="B22" s="179"/>
      <c r="C22" s="35" t="s">
        <v>16</v>
      </c>
      <c r="D22" s="38">
        <f t="shared" ref="D22:M22" si="2">SUM(D20:D21)</f>
        <v>270</v>
      </c>
      <c r="E22" s="38">
        <f t="shared" si="2"/>
        <v>8.8699999999999992</v>
      </c>
      <c r="F22" s="38">
        <f t="shared" si="2"/>
        <v>10.53</v>
      </c>
      <c r="G22" s="38">
        <f t="shared" si="2"/>
        <v>36.1</v>
      </c>
      <c r="H22" s="38">
        <f t="shared" si="2"/>
        <v>315.13</v>
      </c>
      <c r="I22" s="38">
        <f t="shared" si="2"/>
        <v>5.0600000000000005</v>
      </c>
      <c r="J22" s="38">
        <f t="shared" si="2"/>
        <v>360</v>
      </c>
      <c r="K22" s="38">
        <f t="shared" si="2"/>
        <v>13.3</v>
      </c>
      <c r="L22" s="38">
        <f t="shared" si="2"/>
        <v>15.8</v>
      </c>
      <c r="M22" s="182">
        <f t="shared" si="2"/>
        <v>47.32</v>
      </c>
      <c r="N22" s="183"/>
      <c r="O22" s="38">
        <f>SUM(O20:O21)</f>
        <v>446.2</v>
      </c>
      <c r="P22" s="38">
        <f>SUM(P20:P21)</f>
        <v>6.43</v>
      </c>
      <c r="Q22" s="39"/>
    </row>
    <row r="23" spans="1:17" ht="60.75" customHeight="1" x14ac:dyDescent="0.25">
      <c r="A23" s="175" t="s">
        <v>56</v>
      </c>
      <c r="B23" s="175"/>
      <c r="C23" s="36"/>
      <c r="D23" s="40">
        <f t="shared" ref="D23:L23" si="3">D9+D10+D19+D22</f>
        <v>1184</v>
      </c>
      <c r="E23" s="40">
        <f t="shared" si="3"/>
        <v>47.769999999999996</v>
      </c>
      <c r="F23" s="40">
        <f t="shared" si="3"/>
        <v>34.650000000000006</v>
      </c>
      <c r="G23" s="40">
        <f t="shared" si="3"/>
        <v>163.91</v>
      </c>
      <c r="H23" s="40">
        <f t="shared" si="3"/>
        <v>1226.98</v>
      </c>
      <c r="I23" s="40">
        <f t="shared" si="3"/>
        <v>64.040000000000006</v>
      </c>
      <c r="J23" s="40">
        <f t="shared" si="3"/>
        <v>1596</v>
      </c>
      <c r="K23" s="40">
        <f t="shared" si="3"/>
        <v>69.62</v>
      </c>
      <c r="L23" s="40">
        <f t="shared" si="3"/>
        <v>52.22</v>
      </c>
      <c r="M23" s="184">
        <f>M9++M10+M19+M22</f>
        <v>228.77999999999997</v>
      </c>
      <c r="N23" s="184"/>
      <c r="O23" s="40">
        <f>O9+O10+O19+O22</f>
        <v>1720.75</v>
      </c>
      <c r="P23" s="40">
        <f>P9+P10+P19+P22</f>
        <v>76.41</v>
      </c>
      <c r="Q23" s="41"/>
    </row>
  </sheetData>
  <mergeCells count="40">
    <mergeCell ref="A1:B1"/>
    <mergeCell ref="C1:I1"/>
    <mergeCell ref="J1:Q1"/>
    <mergeCell ref="A2:B3"/>
    <mergeCell ref="C2:C3"/>
    <mergeCell ref="E2:G2"/>
    <mergeCell ref="H2:H3"/>
    <mergeCell ref="I2:I3"/>
    <mergeCell ref="J2:J3"/>
    <mergeCell ref="K2:N2"/>
    <mergeCell ref="O2:O3"/>
    <mergeCell ref="P2:P3"/>
    <mergeCell ref="Q2:Q3"/>
    <mergeCell ref="M3:N3"/>
    <mergeCell ref="A4:Q4"/>
    <mergeCell ref="A20:B20"/>
    <mergeCell ref="M20:N20"/>
    <mergeCell ref="M9:N9"/>
    <mergeCell ref="A10:B10"/>
    <mergeCell ref="M10:N10"/>
    <mergeCell ref="M11:N11"/>
    <mergeCell ref="M12:N12"/>
    <mergeCell ref="M13:N13"/>
    <mergeCell ref="M14:N14"/>
    <mergeCell ref="M15:N15"/>
    <mergeCell ref="A5:B9"/>
    <mergeCell ref="M5:N5"/>
    <mergeCell ref="M6:N6"/>
    <mergeCell ref="M7:N7"/>
    <mergeCell ref="M8:N8"/>
    <mergeCell ref="A11:B19"/>
    <mergeCell ref="M16:N16"/>
    <mergeCell ref="M17:N17"/>
    <mergeCell ref="M18:N18"/>
    <mergeCell ref="M19:N19"/>
    <mergeCell ref="A21:B22"/>
    <mergeCell ref="M21:N21"/>
    <mergeCell ref="M22:N22"/>
    <mergeCell ref="A23:B23"/>
    <mergeCell ref="M23:N23"/>
  </mergeCells>
  <pageMargins left="0.25" right="0.25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zoomScale="60" zoomScaleNormal="60" workbookViewId="0">
      <selection activeCell="P20" sqref="P20"/>
    </sheetView>
  </sheetViews>
  <sheetFormatPr defaultRowHeight="15" x14ac:dyDescent="0.25"/>
  <cols>
    <col min="1" max="1" width="14.5703125" customWidth="1"/>
    <col min="2" max="2" width="59.85546875" customWidth="1"/>
    <col min="3" max="3" width="12.7109375" customWidth="1"/>
    <col min="4" max="4" width="13.140625" customWidth="1"/>
    <col min="5" max="5" width="11.7109375" customWidth="1"/>
    <col min="6" max="6" width="12.140625" customWidth="1"/>
    <col min="7" max="7" width="14" customWidth="1"/>
    <col min="8" max="8" width="12.85546875" customWidth="1"/>
    <col min="9" max="9" width="7.85546875" customWidth="1"/>
    <col min="10" max="10" width="11.42578125" customWidth="1"/>
    <col min="11" max="11" width="11.5703125" customWidth="1"/>
    <col min="12" max="12" width="10.5703125" bestFit="1" customWidth="1"/>
    <col min="14" max="14" width="11.140625" customWidth="1"/>
    <col min="15" max="15" width="13.5703125" customWidth="1"/>
    <col min="16" max="16" width="12.140625" customWidth="1"/>
    <col min="17" max="17" width="17.42578125" customWidth="1"/>
  </cols>
  <sheetData>
    <row r="1" spans="1:17" ht="24" thickBot="1" x14ac:dyDescent="0.3">
      <c r="A1" s="53"/>
      <c r="B1" s="216" t="s">
        <v>0</v>
      </c>
      <c r="C1" s="217"/>
      <c r="D1" s="217"/>
      <c r="E1" s="217"/>
      <c r="F1" s="217"/>
      <c r="G1" s="217"/>
      <c r="H1" s="218"/>
      <c r="I1" s="216" t="s">
        <v>1</v>
      </c>
      <c r="J1" s="217"/>
      <c r="K1" s="217"/>
      <c r="L1" s="217"/>
      <c r="M1" s="217"/>
      <c r="N1" s="217"/>
      <c r="O1" s="217"/>
      <c r="P1" s="217"/>
      <c r="Q1" s="218"/>
    </row>
    <row r="2" spans="1:17" ht="46.5" customHeight="1" thickBot="1" x14ac:dyDescent="0.3">
      <c r="A2" s="219" t="s">
        <v>2</v>
      </c>
      <c r="B2" s="219" t="s">
        <v>3</v>
      </c>
      <c r="C2" s="219" t="s">
        <v>4</v>
      </c>
      <c r="D2" s="201" t="s">
        <v>5</v>
      </c>
      <c r="E2" s="221"/>
      <c r="F2" s="202"/>
      <c r="G2" s="219" t="s">
        <v>6</v>
      </c>
      <c r="H2" s="219" t="s">
        <v>7</v>
      </c>
      <c r="I2" s="222" t="s">
        <v>26</v>
      </c>
      <c r="J2" s="223"/>
      <c r="K2" s="201" t="s">
        <v>5</v>
      </c>
      <c r="L2" s="221"/>
      <c r="M2" s="221"/>
      <c r="N2" s="202"/>
      <c r="O2" s="219" t="s">
        <v>6</v>
      </c>
      <c r="P2" s="219" t="s">
        <v>7</v>
      </c>
      <c r="Q2" s="219" t="s">
        <v>8</v>
      </c>
    </row>
    <row r="3" spans="1:17" ht="51" customHeight="1" thickBot="1" x14ac:dyDescent="0.3">
      <c r="A3" s="220"/>
      <c r="B3" s="220"/>
      <c r="C3" s="220"/>
      <c r="D3" s="54" t="s">
        <v>9</v>
      </c>
      <c r="E3" s="54" t="s">
        <v>10</v>
      </c>
      <c r="F3" s="54" t="s">
        <v>11</v>
      </c>
      <c r="G3" s="220"/>
      <c r="H3" s="220"/>
      <c r="I3" s="224" t="s">
        <v>27</v>
      </c>
      <c r="J3" s="225"/>
      <c r="K3" s="54" t="s">
        <v>9</v>
      </c>
      <c r="L3" s="201" t="s">
        <v>10</v>
      </c>
      <c r="M3" s="202"/>
      <c r="N3" s="54" t="s">
        <v>11</v>
      </c>
      <c r="O3" s="220"/>
      <c r="P3" s="220"/>
      <c r="Q3" s="220"/>
    </row>
    <row r="4" spans="1:17" ht="23.25" thickBot="1" x14ac:dyDescent="0.3">
      <c r="A4" s="216" t="s">
        <v>57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8"/>
    </row>
    <row r="5" spans="1:17" ht="54.75" customHeight="1" thickBot="1" x14ac:dyDescent="0.3">
      <c r="A5" s="205" t="s">
        <v>13</v>
      </c>
      <c r="B5" s="55" t="s">
        <v>58</v>
      </c>
      <c r="C5" s="56">
        <v>150</v>
      </c>
      <c r="D5" s="56">
        <v>5.0999999999999996</v>
      </c>
      <c r="E5" s="56">
        <v>7.8</v>
      </c>
      <c r="F5" s="56">
        <v>19.399999999999999</v>
      </c>
      <c r="G5" s="56">
        <v>168.7</v>
      </c>
      <c r="H5" s="56">
        <v>0.6</v>
      </c>
      <c r="I5" s="208">
        <v>200</v>
      </c>
      <c r="J5" s="209"/>
      <c r="K5" s="56">
        <v>6.8</v>
      </c>
      <c r="L5" s="208">
        <v>10.4</v>
      </c>
      <c r="M5" s="209"/>
      <c r="N5" s="56">
        <v>26.9</v>
      </c>
      <c r="O5" s="56">
        <v>224.9</v>
      </c>
      <c r="P5" s="56">
        <v>0.9</v>
      </c>
      <c r="Q5" s="56">
        <v>68</v>
      </c>
    </row>
    <row r="6" spans="1:17" ht="27" customHeight="1" thickBot="1" x14ac:dyDescent="0.3">
      <c r="A6" s="206"/>
      <c r="B6" s="55" t="s">
        <v>59</v>
      </c>
      <c r="C6" s="56">
        <v>150</v>
      </c>
      <c r="D6" s="56">
        <v>1.1000000000000001</v>
      </c>
      <c r="E6" s="56">
        <v>1.1000000000000001</v>
      </c>
      <c r="F6" s="56">
        <v>8.4</v>
      </c>
      <c r="G6" s="56">
        <v>46</v>
      </c>
      <c r="H6" s="56">
        <v>0.5</v>
      </c>
      <c r="I6" s="208">
        <v>200</v>
      </c>
      <c r="J6" s="209"/>
      <c r="K6" s="56">
        <v>1.4</v>
      </c>
      <c r="L6" s="208">
        <v>1.4</v>
      </c>
      <c r="M6" s="209"/>
      <c r="N6" s="56">
        <v>11.2</v>
      </c>
      <c r="O6" s="56">
        <v>61</v>
      </c>
      <c r="P6" s="56">
        <v>0.6</v>
      </c>
      <c r="Q6" s="56">
        <v>12</v>
      </c>
    </row>
    <row r="7" spans="1:17" ht="28.5" customHeight="1" thickBot="1" x14ac:dyDescent="0.3">
      <c r="A7" s="206"/>
      <c r="B7" s="55" t="s">
        <v>98</v>
      </c>
      <c r="C7" s="57">
        <v>26</v>
      </c>
      <c r="D7" s="56">
        <v>2.62</v>
      </c>
      <c r="E7" s="56">
        <v>2.66</v>
      </c>
      <c r="F7" s="56">
        <v>9.6</v>
      </c>
      <c r="G7" s="56">
        <v>70</v>
      </c>
      <c r="H7" s="56">
        <v>0.06</v>
      </c>
      <c r="I7" s="210">
        <v>39</v>
      </c>
      <c r="J7" s="211"/>
      <c r="K7" s="56">
        <v>4.9800000000000004</v>
      </c>
      <c r="L7" s="208">
        <v>2.96</v>
      </c>
      <c r="M7" s="209"/>
      <c r="N7" s="56">
        <v>14.5</v>
      </c>
      <c r="O7" s="56">
        <v>106</v>
      </c>
      <c r="P7" s="56">
        <v>7.0000000000000007E-2</v>
      </c>
      <c r="Q7" s="56">
        <v>3</v>
      </c>
    </row>
    <row r="8" spans="1:17" ht="23.25" thickBot="1" x14ac:dyDescent="0.3">
      <c r="A8" s="207"/>
      <c r="B8" s="58" t="s">
        <v>16</v>
      </c>
      <c r="C8" s="59">
        <f t="shared" ref="C8:I8" si="0">SUM(C5:C7)</f>
        <v>326</v>
      </c>
      <c r="D8" s="59">
        <f t="shared" si="0"/>
        <v>8.82</v>
      </c>
      <c r="E8" s="59">
        <f t="shared" si="0"/>
        <v>11.56</v>
      </c>
      <c r="F8" s="59">
        <f t="shared" si="0"/>
        <v>37.4</v>
      </c>
      <c r="G8" s="59">
        <f t="shared" si="0"/>
        <v>284.7</v>
      </c>
      <c r="H8" s="59">
        <f t="shared" si="0"/>
        <v>1.1600000000000001</v>
      </c>
      <c r="I8" s="212">
        <f t="shared" si="0"/>
        <v>439</v>
      </c>
      <c r="J8" s="213"/>
      <c r="K8" s="59">
        <f>SUM(K5:K7)</f>
        <v>13.18</v>
      </c>
      <c r="L8" s="212">
        <f>SUM(L5:L7)</f>
        <v>14.760000000000002</v>
      </c>
      <c r="M8" s="213"/>
      <c r="N8" s="59">
        <f>SUM(N5:N7)</f>
        <v>52.599999999999994</v>
      </c>
      <c r="O8" s="59">
        <f>SUM(O5:O7)</f>
        <v>391.9</v>
      </c>
      <c r="P8" s="59">
        <f>SUM(P5:P7)</f>
        <v>1.57</v>
      </c>
      <c r="Q8" s="60"/>
    </row>
    <row r="9" spans="1:17" ht="47.25" thickBot="1" x14ac:dyDescent="0.3">
      <c r="A9" s="61" t="s">
        <v>17</v>
      </c>
      <c r="B9" s="55" t="s">
        <v>60</v>
      </c>
      <c r="C9" s="123">
        <v>100</v>
      </c>
      <c r="D9" s="123">
        <v>0.4</v>
      </c>
      <c r="E9" s="123">
        <v>0</v>
      </c>
      <c r="F9" s="123">
        <v>9.8000000000000007</v>
      </c>
      <c r="G9" s="123">
        <v>44</v>
      </c>
      <c r="H9" s="123">
        <v>10</v>
      </c>
      <c r="I9" s="203">
        <v>100</v>
      </c>
      <c r="J9" s="204"/>
      <c r="K9" s="123">
        <v>0.4</v>
      </c>
      <c r="L9" s="203">
        <v>0</v>
      </c>
      <c r="M9" s="204"/>
      <c r="N9" s="123">
        <v>9.8000000000000007</v>
      </c>
      <c r="O9" s="123">
        <v>44</v>
      </c>
      <c r="P9" s="123">
        <v>10</v>
      </c>
      <c r="Q9" s="124">
        <v>368</v>
      </c>
    </row>
    <row r="10" spans="1:17" ht="51.75" customHeight="1" thickBot="1" x14ac:dyDescent="0.3">
      <c r="A10" s="205" t="s">
        <v>19</v>
      </c>
      <c r="B10" s="55" t="s">
        <v>152</v>
      </c>
      <c r="C10" s="54">
        <v>40</v>
      </c>
      <c r="D10" s="54">
        <v>0.67</v>
      </c>
      <c r="E10" s="54">
        <v>2.65</v>
      </c>
      <c r="F10" s="54">
        <v>3.94</v>
      </c>
      <c r="G10" s="54">
        <v>42</v>
      </c>
      <c r="H10" s="54">
        <v>15.03</v>
      </c>
      <c r="I10" s="201">
        <v>60</v>
      </c>
      <c r="J10" s="202"/>
      <c r="K10" s="54">
        <v>1.01</v>
      </c>
      <c r="L10" s="201">
        <v>3.97</v>
      </c>
      <c r="M10" s="202"/>
      <c r="N10" s="54">
        <v>5.91</v>
      </c>
      <c r="O10" s="54">
        <v>63</v>
      </c>
      <c r="P10" s="54">
        <v>22.54</v>
      </c>
      <c r="Q10" s="54">
        <v>5</v>
      </c>
    </row>
    <row r="11" spans="1:17" ht="49.5" customHeight="1" thickBot="1" x14ac:dyDescent="0.3">
      <c r="A11" s="206"/>
      <c r="B11" s="62" t="s">
        <v>161</v>
      </c>
      <c r="C11" s="54">
        <v>150</v>
      </c>
      <c r="D11" s="54">
        <v>2.5</v>
      </c>
      <c r="E11" s="54">
        <v>1.4</v>
      </c>
      <c r="F11" s="54">
        <v>9.1999999999999993</v>
      </c>
      <c r="G11" s="54">
        <v>71.099999999999994</v>
      </c>
      <c r="H11" s="54">
        <v>4.8</v>
      </c>
      <c r="I11" s="201">
        <v>200</v>
      </c>
      <c r="J11" s="202"/>
      <c r="K11" s="54">
        <v>3.38</v>
      </c>
      <c r="L11" s="201">
        <v>1.9</v>
      </c>
      <c r="M11" s="202"/>
      <c r="N11" s="54">
        <v>12.2</v>
      </c>
      <c r="O11" s="54">
        <v>94.7</v>
      </c>
      <c r="P11" s="54">
        <v>7</v>
      </c>
      <c r="Q11" s="54" t="s">
        <v>61</v>
      </c>
    </row>
    <row r="12" spans="1:17" ht="60" customHeight="1" thickBot="1" x14ac:dyDescent="0.3">
      <c r="A12" s="206"/>
      <c r="B12" s="62" t="s">
        <v>162</v>
      </c>
      <c r="C12" s="54">
        <v>150</v>
      </c>
      <c r="D12" s="54">
        <v>11.52</v>
      </c>
      <c r="E12" s="54">
        <v>10.54</v>
      </c>
      <c r="F12" s="54">
        <v>21.01</v>
      </c>
      <c r="G12" s="54">
        <v>227.4</v>
      </c>
      <c r="H12" s="54">
        <v>10.8</v>
      </c>
      <c r="I12" s="201">
        <v>200</v>
      </c>
      <c r="J12" s="202"/>
      <c r="K12" s="54">
        <v>15.37</v>
      </c>
      <c r="L12" s="201">
        <v>14.05</v>
      </c>
      <c r="M12" s="202"/>
      <c r="N12" s="54">
        <v>28.01</v>
      </c>
      <c r="O12" s="54">
        <v>303.2</v>
      </c>
      <c r="P12" s="54">
        <v>18</v>
      </c>
      <c r="Q12" s="54">
        <v>36</v>
      </c>
    </row>
    <row r="13" spans="1:17" ht="29.25" customHeight="1" thickBot="1" x14ac:dyDescent="0.3">
      <c r="A13" s="206"/>
      <c r="B13" s="62" t="s">
        <v>62</v>
      </c>
      <c r="C13" s="54">
        <v>30</v>
      </c>
      <c r="D13" s="54">
        <v>1</v>
      </c>
      <c r="E13" s="54">
        <v>3.2</v>
      </c>
      <c r="F13" s="54">
        <v>3</v>
      </c>
      <c r="G13" s="54">
        <v>44.8</v>
      </c>
      <c r="H13" s="54">
        <v>0.34</v>
      </c>
      <c r="I13" s="201">
        <v>50</v>
      </c>
      <c r="J13" s="202"/>
      <c r="K13" s="54">
        <v>1.7</v>
      </c>
      <c r="L13" s="201">
        <v>5.3</v>
      </c>
      <c r="M13" s="202"/>
      <c r="N13" s="54">
        <v>5</v>
      </c>
      <c r="O13" s="54">
        <v>74.7</v>
      </c>
      <c r="P13" s="54">
        <v>0.21</v>
      </c>
      <c r="Q13" s="54" t="s">
        <v>63</v>
      </c>
    </row>
    <row r="14" spans="1:17" ht="24.75" customHeight="1" thickBot="1" x14ac:dyDescent="0.3">
      <c r="A14" s="206"/>
      <c r="B14" s="55" t="s">
        <v>153</v>
      </c>
      <c r="C14" s="54">
        <v>150</v>
      </c>
      <c r="D14" s="54">
        <v>0</v>
      </c>
      <c r="E14" s="54">
        <v>0</v>
      </c>
      <c r="F14" s="54">
        <v>13.5</v>
      </c>
      <c r="G14" s="54">
        <v>46.5</v>
      </c>
      <c r="H14" s="54">
        <v>0</v>
      </c>
      <c r="I14" s="201">
        <v>200</v>
      </c>
      <c r="J14" s="202"/>
      <c r="K14" s="54">
        <v>0</v>
      </c>
      <c r="L14" s="201">
        <v>0</v>
      </c>
      <c r="M14" s="202"/>
      <c r="N14" s="54">
        <v>18</v>
      </c>
      <c r="O14" s="54">
        <v>60</v>
      </c>
      <c r="P14" s="54">
        <v>0</v>
      </c>
      <c r="Q14" s="54">
        <v>233</v>
      </c>
    </row>
    <row r="15" spans="1:17" ht="40.5" customHeight="1" thickBot="1" x14ac:dyDescent="0.3">
      <c r="A15" s="206"/>
      <c r="B15" s="55" t="s">
        <v>94</v>
      </c>
      <c r="C15" s="54">
        <v>30</v>
      </c>
      <c r="D15" s="54">
        <v>3.4</v>
      </c>
      <c r="E15" s="54">
        <v>0</v>
      </c>
      <c r="F15" s="54">
        <v>21</v>
      </c>
      <c r="G15" s="54">
        <v>104</v>
      </c>
      <c r="H15" s="54">
        <v>0</v>
      </c>
      <c r="I15" s="201">
        <v>45</v>
      </c>
      <c r="J15" s="202"/>
      <c r="K15" s="54">
        <v>4.5999999999999996</v>
      </c>
      <c r="L15" s="201">
        <v>0.1</v>
      </c>
      <c r="M15" s="202"/>
      <c r="N15" s="54">
        <v>28</v>
      </c>
      <c r="O15" s="54">
        <v>138.6</v>
      </c>
      <c r="P15" s="54">
        <v>0</v>
      </c>
      <c r="Q15" s="54">
        <v>150</v>
      </c>
    </row>
    <row r="16" spans="1:17" ht="22.5" x14ac:dyDescent="0.25">
      <c r="A16" s="206"/>
      <c r="B16" s="63" t="s">
        <v>16</v>
      </c>
      <c r="C16" s="64">
        <f t="shared" ref="C16:I16" si="1">SUM(C10:C15)</f>
        <v>550</v>
      </c>
      <c r="D16" s="64">
        <f t="shared" si="1"/>
        <v>19.09</v>
      </c>
      <c r="E16" s="64">
        <f t="shared" si="1"/>
        <v>17.79</v>
      </c>
      <c r="F16" s="64">
        <f t="shared" si="1"/>
        <v>71.650000000000006</v>
      </c>
      <c r="G16" s="64">
        <f t="shared" si="1"/>
        <v>535.79999999999995</v>
      </c>
      <c r="H16" s="64">
        <f t="shared" si="1"/>
        <v>30.97</v>
      </c>
      <c r="I16" s="194">
        <f t="shared" si="1"/>
        <v>755</v>
      </c>
      <c r="J16" s="195"/>
      <c r="K16" s="64">
        <f>SUM(K10:K15)</f>
        <v>26.059999999999995</v>
      </c>
      <c r="L16" s="214">
        <f>SUM(L10:L15)</f>
        <v>25.320000000000004</v>
      </c>
      <c r="M16" s="215"/>
      <c r="N16" s="65">
        <f>SUM(N10:N15)</f>
        <v>97.12</v>
      </c>
      <c r="O16" s="64">
        <f>SUM(O10:O15)</f>
        <v>734.2</v>
      </c>
      <c r="P16" s="65">
        <f>SUM(P10:P15)</f>
        <v>47.75</v>
      </c>
      <c r="Q16" s="66"/>
    </row>
    <row r="17" spans="1:17" ht="23.25" x14ac:dyDescent="0.25">
      <c r="A17" s="199" t="s">
        <v>23</v>
      </c>
      <c r="B17" s="67" t="s">
        <v>64</v>
      </c>
      <c r="C17" s="68">
        <v>30</v>
      </c>
      <c r="D17" s="68">
        <v>0.84</v>
      </c>
      <c r="E17" s="68">
        <v>1</v>
      </c>
      <c r="F17" s="68">
        <v>23.2</v>
      </c>
      <c r="G17" s="68">
        <v>106.2</v>
      </c>
      <c r="H17" s="68">
        <v>0</v>
      </c>
      <c r="I17" s="200">
        <v>50</v>
      </c>
      <c r="J17" s="200"/>
      <c r="K17" s="68">
        <v>1.4</v>
      </c>
      <c r="L17" s="200">
        <v>1.66</v>
      </c>
      <c r="M17" s="200"/>
      <c r="N17" s="68">
        <v>38.659999999999997</v>
      </c>
      <c r="O17" s="68">
        <v>177</v>
      </c>
      <c r="P17" s="68">
        <v>0</v>
      </c>
      <c r="Q17" s="68">
        <v>602</v>
      </c>
    </row>
    <row r="18" spans="1:17" ht="53.25" customHeight="1" x14ac:dyDescent="0.25">
      <c r="A18" s="199"/>
      <c r="B18" s="67" t="s">
        <v>65</v>
      </c>
      <c r="C18" s="68">
        <v>150</v>
      </c>
      <c r="D18" s="68">
        <v>0.51</v>
      </c>
      <c r="E18" s="68">
        <v>0.21</v>
      </c>
      <c r="F18" s="68">
        <v>14.23</v>
      </c>
      <c r="G18" s="68">
        <v>61</v>
      </c>
      <c r="H18" s="68">
        <v>75</v>
      </c>
      <c r="I18" s="200">
        <v>180</v>
      </c>
      <c r="J18" s="200"/>
      <c r="K18" s="68">
        <v>0.61</v>
      </c>
      <c r="L18" s="200">
        <v>0.25</v>
      </c>
      <c r="M18" s="200"/>
      <c r="N18" s="68">
        <v>18.670000000000002</v>
      </c>
      <c r="O18" s="68">
        <v>19</v>
      </c>
      <c r="P18" s="68">
        <v>90</v>
      </c>
      <c r="Q18" s="68">
        <v>151</v>
      </c>
    </row>
    <row r="19" spans="1:17" ht="25.5" customHeight="1" x14ac:dyDescent="0.25">
      <c r="A19" s="199"/>
      <c r="B19" s="69" t="s">
        <v>16</v>
      </c>
      <c r="C19" s="70">
        <f>C8+C9+C16</f>
        <v>976</v>
      </c>
      <c r="D19" s="70">
        <f>D8+D9+D16</f>
        <v>28.310000000000002</v>
      </c>
      <c r="E19" s="70">
        <f>E8+E9+E16</f>
        <v>29.35</v>
      </c>
      <c r="F19" s="70">
        <f>F8+F9+F16</f>
        <v>118.85000000000001</v>
      </c>
      <c r="G19" s="70">
        <f>G8+G9+G16</f>
        <v>864.5</v>
      </c>
      <c r="H19" s="70">
        <f>H8+H9+H16</f>
        <v>42.129999999999995</v>
      </c>
      <c r="I19" s="191">
        <f>I8+I9+I16</f>
        <v>1294</v>
      </c>
      <c r="J19" s="191"/>
      <c r="K19" s="70">
        <f>K8+K9+K16</f>
        <v>39.639999999999993</v>
      </c>
      <c r="L19" s="191">
        <f>L8+L9+L16</f>
        <v>40.080000000000005</v>
      </c>
      <c r="M19" s="191"/>
      <c r="N19" s="70">
        <f>N8+N9+N16</f>
        <v>159.51999999999998</v>
      </c>
      <c r="O19" s="70">
        <f>O8+O9+O16</f>
        <v>1170.0999999999999</v>
      </c>
      <c r="P19" s="70">
        <f>P8+P9+P16</f>
        <v>59.32</v>
      </c>
      <c r="Q19" s="193"/>
    </row>
    <row r="20" spans="1:17" ht="37.5" customHeight="1" x14ac:dyDescent="0.25">
      <c r="A20" s="71"/>
      <c r="B20" s="71" t="s">
        <v>66</v>
      </c>
      <c r="C20" s="70">
        <f t="shared" ref="C20:I20" si="2">C8+C9+C16+C19</f>
        <v>1952</v>
      </c>
      <c r="D20" s="70">
        <f>D8+D9+D16+D19</f>
        <v>56.620000000000005</v>
      </c>
      <c r="E20" s="70">
        <f t="shared" si="2"/>
        <v>58.7</v>
      </c>
      <c r="F20" s="70">
        <f t="shared" si="2"/>
        <v>237.70000000000002</v>
      </c>
      <c r="G20" s="70">
        <f t="shared" si="2"/>
        <v>1729</v>
      </c>
      <c r="H20" s="70">
        <f t="shared" si="2"/>
        <v>84.259999999999991</v>
      </c>
      <c r="I20" s="191">
        <f t="shared" si="2"/>
        <v>2588</v>
      </c>
      <c r="J20" s="191"/>
      <c r="K20" s="70">
        <f>K8++K16+K19</f>
        <v>78.88</v>
      </c>
      <c r="L20" s="192">
        <f>L8+L9+L16+L19</f>
        <v>80.160000000000011</v>
      </c>
      <c r="M20" s="192"/>
      <c r="N20" s="72">
        <f>N8+N9+N16+N19</f>
        <v>319.03999999999996</v>
      </c>
      <c r="O20" s="70">
        <f>O8+O9+O16+O19</f>
        <v>2340.1999999999998</v>
      </c>
      <c r="P20" s="70">
        <f>P8+P9+P16+P19</f>
        <v>118.64</v>
      </c>
      <c r="Q20" s="193"/>
    </row>
    <row r="21" spans="1:17" ht="36" customHeight="1" x14ac:dyDescent="0.25">
      <c r="A21" s="196"/>
      <c r="B21" s="197" t="s">
        <v>67</v>
      </c>
      <c r="C21" s="192"/>
      <c r="D21" s="192">
        <v>193.64500000000001</v>
      </c>
      <c r="E21" s="192">
        <v>182.125</v>
      </c>
      <c r="F21" s="192">
        <v>783.26499999999999</v>
      </c>
      <c r="G21" s="192">
        <v>5426.9250000000002</v>
      </c>
      <c r="H21" s="192">
        <v>472.13</v>
      </c>
      <c r="I21" s="191">
        <v>7818</v>
      </c>
      <c r="J21" s="191"/>
      <c r="K21" s="191">
        <v>261.5</v>
      </c>
      <c r="L21" s="191">
        <v>242.154</v>
      </c>
      <c r="M21" s="191"/>
      <c r="N21" s="191">
        <f>+N9+N16+N19</f>
        <v>266.44</v>
      </c>
      <c r="O21" s="192">
        <v>7408.08</v>
      </c>
      <c r="P21" s="192">
        <v>599.00199999999995</v>
      </c>
      <c r="Q21" s="193"/>
    </row>
    <row r="22" spans="1:17" ht="15" customHeight="1" x14ac:dyDescent="0.25">
      <c r="A22" s="196"/>
      <c r="B22" s="198"/>
      <c r="C22" s="192"/>
      <c r="D22" s="192"/>
      <c r="E22" s="192"/>
      <c r="F22" s="192"/>
      <c r="G22" s="192"/>
      <c r="H22" s="192"/>
      <c r="I22" s="191"/>
      <c r="J22" s="191"/>
      <c r="K22" s="191"/>
      <c r="L22" s="191"/>
      <c r="M22" s="191"/>
      <c r="N22" s="191"/>
      <c r="O22" s="192"/>
      <c r="P22" s="192"/>
      <c r="Q22" s="193"/>
    </row>
    <row r="23" spans="1:17" ht="36" customHeight="1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1:17" ht="24.75" customHeight="1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1"/>
      <c r="K24" s="50"/>
      <c r="L24" s="50"/>
      <c r="M24" s="50"/>
      <c r="N24" s="50"/>
      <c r="O24" s="50"/>
      <c r="P24" s="50"/>
      <c r="Q24" s="50"/>
    </row>
    <row r="25" spans="1:17" ht="24.75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</row>
    <row r="26" spans="1:17" ht="24.7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</row>
    <row r="27" spans="1:17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</sheetData>
  <mergeCells count="66">
    <mergeCell ref="L16:M16"/>
    <mergeCell ref="A4:Q4"/>
    <mergeCell ref="B1:H1"/>
    <mergeCell ref="I1:Q1"/>
    <mergeCell ref="A2:A3"/>
    <mergeCell ref="B2:B3"/>
    <mergeCell ref="C2:C3"/>
    <mergeCell ref="D2:F2"/>
    <mergeCell ref="G2:G3"/>
    <mergeCell ref="H2:H3"/>
    <mergeCell ref="I2:J2"/>
    <mergeCell ref="I3:J3"/>
    <mergeCell ref="K2:N2"/>
    <mergeCell ref="O2:O3"/>
    <mergeCell ref="P2:P3"/>
    <mergeCell ref="Q2:Q3"/>
    <mergeCell ref="A5:A8"/>
    <mergeCell ref="I5:J5"/>
    <mergeCell ref="L5:M5"/>
    <mergeCell ref="I6:J6"/>
    <mergeCell ref="L6:M6"/>
    <mergeCell ref="I7:J7"/>
    <mergeCell ref="L7:M7"/>
    <mergeCell ref="I8:J8"/>
    <mergeCell ref="L8:M8"/>
    <mergeCell ref="L3:M3"/>
    <mergeCell ref="I9:J9"/>
    <mergeCell ref="L9:M9"/>
    <mergeCell ref="A10:A16"/>
    <mergeCell ref="I10:J10"/>
    <mergeCell ref="L10:M10"/>
    <mergeCell ref="I11:J11"/>
    <mergeCell ref="L11:M11"/>
    <mergeCell ref="I12:J12"/>
    <mergeCell ref="L12:M12"/>
    <mergeCell ref="I13:J13"/>
    <mergeCell ref="L13:M13"/>
    <mergeCell ref="I14:J14"/>
    <mergeCell ref="L14:M14"/>
    <mergeCell ref="I15:J15"/>
    <mergeCell ref="L15:M15"/>
    <mergeCell ref="I16:J16"/>
    <mergeCell ref="I20:J20"/>
    <mergeCell ref="L20:M20"/>
    <mergeCell ref="A21:A22"/>
    <mergeCell ref="B21:B22"/>
    <mergeCell ref="C21:C22"/>
    <mergeCell ref="D21:D22"/>
    <mergeCell ref="E21:E22"/>
    <mergeCell ref="F21:F22"/>
    <mergeCell ref="G21:G22"/>
    <mergeCell ref="H21:H22"/>
    <mergeCell ref="A17:A19"/>
    <mergeCell ref="I17:J17"/>
    <mergeCell ref="L17:M17"/>
    <mergeCell ref="I18:J18"/>
    <mergeCell ref="L18:M18"/>
    <mergeCell ref="I19:J19"/>
    <mergeCell ref="L19:M19"/>
    <mergeCell ref="O21:O22"/>
    <mergeCell ref="P21:P22"/>
    <mergeCell ref="Q19:Q22"/>
    <mergeCell ref="I21:J22"/>
    <mergeCell ref="K21:K22"/>
    <mergeCell ref="L21:M22"/>
    <mergeCell ref="N21:N22"/>
  </mergeCells>
  <pageMargins left="0.25" right="0.25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opLeftCell="B1" zoomScale="70" zoomScaleNormal="70" workbookViewId="0">
      <selection activeCell="E19" sqref="E19"/>
    </sheetView>
  </sheetViews>
  <sheetFormatPr defaultRowHeight="15" x14ac:dyDescent="0.25"/>
  <cols>
    <col min="1" max="1" width="14.85546875" customWidth="1"/>
    <col min="2" max="2" width="42.7109375" customWidth="1"/>
    <col min="3" max="3" width="12.7109375" customWidth="1"/>
    <col min="4" max="4" width="10.7109375" customWidth="1"/>
    <col min="5" max="5" width="10.140625" customWidth="1"/>
    <col min="6" max="7" width="10.7109375" customWidth="1"/>
    <col min="8" max="9" width="11.5703125" customWidth="1"/>
    <col min="12" max="12" width="12.42578125" customWidth="1"/>
    <col min="13" max="13" width="11.42578125" customWidth="1"/>
    <col min="14" max="14" width="10.140625" customWidth="1"/>
    <col min="15" max="15" width="11" customWidth="1"/>
  </cols>
  <sheetData>
    <row r="1" spans="1:15" ht="31.5" customHeight="1" thickBot="1" x14ac:dyDescent="0.3">
      <c r="A1" s="42"/>
      <c r="B1" s="226" t="s">
        <v>118</v>
      </c>
      <c r="C1" s="227"/>
      <c r="D1" s="227"/>
      <c r="E1" s="227"/>
      <c r="F1" s="227"/>
      <c r="G1" s="227"/>
      <c r="H1" s="228"/>
      <c r="I1" s="143" t="s">
        <v>1</v>
      </c>
      <c r="J1" s="144"/>
      <c r="K1" s="144"/>
      <c r="L1" s="144"/>
      <c r="M1" s="144"/>
      <c r="N1" s="144"/>
      <c r="O1" s="145"/>
    </row>
    <row r="2" spans="1:15" ht="46.5" customHeight="1" thickBot="1" x14ac:dyDescent="0.3">
      <c r="A2" s="149" t="s">
        <v>2</v>
      </c>
      <c r="B2" s="149" t="s">
        <v>3</v>
      </c>
      <c r="C2" s="149" t="s">
        <v>4</v>
      </c>
      <c r="D2" s="143" t="s">
        <v>5</v>
      </c>
      <c r="E2" s="144"/>
      <c r="F2" s="145"/>
      <c r="G2" s="149" t="s">
        <v>6</v>
      </c>
      <c r="H2" s="149" t="s">
        <v>7</v>
      </c>
      <c r="I2" s="149" t="s">
        <v>4</v>
      </c>
      <c r="J2" s="143" t="s">
        <v>5</v>
      </c>
      <c r="K2" s="144"/>
      <c r="L2" s="145"/>
      <c r="M2" s="149" t="s">
        <v>6</v>
      </c>
      <c r="N2" s="149" t="s">
        <v>7</v>
      </c>
      <c r="O2" s="149" t="s">
        <v>8</v>
      </c>
    </row>
    <row r="3" spans="1:15" ht="36.75" customHeight="1" thickBot="1" x14ac:dyDescent="0.3">
      <c r="A3" s="151"/>
      <c r="B3" s="151"/>
      <c r="C3" s="151"/>
      <c r="D3" s="49" t="s">
        <v>9</v>
      </c>
      <c r="E3" s="49" t="s">
        <v>10</v>
      </c>
      <c r="F3" s="49" t="s">
        <v>11</v>
      </c>
      <c r="G3" s="151"/>
      <c r="H3" s="151"/>
      <c r="I3" s="151"/>
      <c r="J3" s="49" t="s">
        <v>9</v>
      </c>
      <c r="K3" s="49" t="s">
        <v>10</v>
      </c>
      <c r="L3" s="49" t="s">
        <v>11</v>
      </c>
      <c r="M3" s="151"/>
      <c r="N3" s="151"/>
      <c r="O3" s="151"/>
    </row>
    <row r="4" spans="1:15" ht="21" thickBot="1" x14ac:dyDescent="0.3">
      <c r="A4" s="143" t="s">
        <v>68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5"/>
    </row>
    <row r="5" spans="1:15" ht="64.5" customHeight="1" thickBot="1" x14ac:dyDescent="0.3">
      <c r="A5" s="149" t="s">
        <v>13</v>
      </c>
      <c r="B5" s="30" t="s">
        <v>146</v>
      </c>
      <c r="C5" s="48">
        <v>150</v>
      </c>
      <c r="D5" s="48">
        <v>3.8</v>
      </c>
      <c r="E5" s="48">
        <v>4.41</v>
      </c>
      <c r="F5" s="48">
        <v>18.510000000000002</v>
      </c>
      <c r="G5" s="48">
        <v>129</v>
      </c>
      <c r="H5" s="48">
        <v>0.4</v>
      </c>
      <c r="I5" s="48">
        <v>200</v>
      </c>
      <c r="J5" s="48">
        <v>5.0999999999999996</v>
      </c>
      <c r="K5" s="48">
        <v>5.9</v>
      </c>
      <c r="L5" s="48">
        <v>24.7</v>
      </c>
      <c r="M5" s="48">
        <v>172</v>
      </c>
      <c r="N5" s="48">
        <v>0.53</v>
      </c>
      <c r="O5" s="8">
        <v>18</v>
      </c>
    </row>
    <row r="6" spans="1:15" ht="33" customHeight="1" thickBot="1" x14ac:dyDescent="0.3">
      <c r="A6" s="150"/>
      <c r="B6" s="30" t="s">
        <v>69</v>
      </c>
      <c r="C6" s="48">
        <v>150</v>
      </c>
      <c r="D6" s="48">
        <v>2.2599999999999998</v>
      </c>
      <c r="E6" s="48">
        <v>2.16</v>
      </c>
      <c r="F6" s="48">
        <v>10.02</v>
      </c>
      <c r="G6" s="48">
        <v>67</v>
      </c>
      <c r="H6" s="48">
        <v>0</v>
      </c>
      <c r="I6" s="48">
        <v>200</v>
      </c>
      <c r="J6" s="48">
        <v>3</v>
      </c>
      <c r="K6" s="48">
        <v>2.9</v>
      </c>
      <c r="L6" s="48">
        <v>13.4</v>
      </c>
      <c r="M6" s="48">
        <v>89</v>
      </c>
      <c r="N6" s="48">
        <v>0</v>
      </c>
      <c r="O6" s="48">
        <v>13</v>
      </c>
    </row>
    <row r="7" spans="1:15" ht="30" customHeight="1" thickBot="1" x14ac:dyDescent="0.3">
      <c r="A7" s="150"/>
      <c r="B7" s="30" t="s">
        <v>117</v>
      </c>
      <c r="C7" s="8">
        <v>26</v>
      </c>
      <c r="D7" s="48">
        <v>2.62</v>
      </c>
      <c r="E7" s="48">
        <v>2.66</v>
      </c>
      <c r="F7" s="48">
        <v>9.6</v>
      </c>
      <c r="G7" s="48">
        <v>70</v>
      </c>
      <c r="H7" s="48">
        <v>0.06</v>
      </c>
      <c r="I7" s="8">
        <v>39</v>
      </c>
      <c r="J7" s="48">
        <v>4.9800000000000004</v>
      </c>
      <c r="K7" s="48">
        <v>2.96</v>
      </c>
      <c r="L7" s="48">
        <v>14.5</v>
      </c>
      <c r="M7" s="48">
        <v>106</v>
      </c>
      <c r="N7" s="48">
        <v>7.0000000000000007E-2</v>
      </c>
      <c r="O7" s="48">
        <v>3</v>
      </c>
    </row>
    <row r="8" spans="1:15" ht="24" customHeight="1" thickBot="1" x14ac:dyDescent="0.3">
      <c r="A8" s="151"/>
      <c r="B8" s="11" t="s">
        <v>16</v>
      </c>
      <c r="C8" s="13">
        <f t="shared" ref="C8:N8" si="0">SUM(C5:C7)</f>
        <v>326</v>
      </c>
      <c r="D8" s="13">
        <f t="shared" si="0"/>
        <v>8.68</v>
      </c>
      <c r="E8" s="13">
        <f t="shared" si="0"/>
        <v>9.23</v>
      </c>
      <c r="F8" s="13">
        <f t="shared" si="0"/>
        <v>38.130000000000003</v>
      </c>
      <c r="G8" s="13">
        <f t="shared" si="0"/>
        <v>266</v>
      </c>
      <c r="H8" s="13">
        <f t="shared" si="0"/>
        <v>0.46</v>
      </c>
      <c r="I8" s="13">
        <f t="shared" si="0"/>
        <v>439</v>
      </c>
      <c r="J8" s="13">
        <f t="shared" si="0"/>
        <v>13.08</v>
      </c>
      <c r="K8" s="13">
        <f t="shared" si="0"/>
        <v>11.760000000000002</v>
      </c>
      <c r="L8" s="13">
        <f t="shared" si="0"/>
        <v>52.6</v>
      </c>
      <c r="M8" s="13">
        <f t="shared" si="0"/>
        <v>367</v>
      </c>
      <c r="N8" s="13">
        <f t="shared" si="0"/>
        <v>0.60000000000000009</v>
      </c>
      <c r="O8" s="49"/>
    </row>
    <row r="9" spans="1:15" ht="41.25" customHeight="1" thickBot="1" x14ac:dyDescent="0.3">
      <c r="A9" s="46" t="s">
        <v>17</v>
      </c>
      <c r="B9" s="12" t="s">
        <v>18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57.75" customHeight="1" thickBot="1" x14ac:dyDescent="0.3">
      <c r="A10" s="149" t="s">
        <v>19</v>
      </c>
      <c r="B10" s="30" t="s">
        <v>70</v>
      </c>
      <c r="C10" s="89">
        <v>30</v>
      </c>
      <c r="D10" s="89">
        <v>0.3</v>
      </c>
      <c r="E10" s="89">
        <v>2.4</v>
      </c>
      <c r="F10" s="89">
        <v>1</v>
      </c>
      <c r="G10" s="89">
        <v>37.799999999999997</v>
      </c>
      <c r="H10" s="89">
        <v>8.5</v>
      </c>
      <c r="I10" s="89">
        <v>50</v>
      </c>
      <c r="J10" s="89">
        <v>0.5</v>
      </c>
      <c r="K10" s="89">
        <v>3.6</v>
      </c>
      <c r="L10" s="89">
        <v>1.77</v>
      </c>
      <c r="M10" s="89">
        <v>42.6</v>
      </c>
      <c r="N10" s="89">
        <v>10.5</v>
      </c>
      <c r="O10" s="89">
        <v>15</v>
      </c>
    </row>
    <row r="11" spans="1:15" ht="37.5" customHeight="1" thickBot="1" x14ac:dyDescent="0.3">
      <c r="A11" s="150"/>
      <c r="B11" s="30" t="s">
        <v>71</v>
      </c>
      <c r="C11" s="48">
        <v>150</v>
      </c>
      <c r="D11" s="48">
        <v>5.43</v>
      </c>
      <c r="E11" s="48">
        <v>3.08</v>
      </c>
      <c r="F11" s="48">
        <v>9.7200000000000006</v>
      </c>
      <c r="G11" s="48">
        <v>89</v>
      </c>
      <c r="H11" s="48">
        <v>5.22</v>
      </c>
      <c r="I11" s="48">
        <v>200</v>
      </c>
      <c r="J11" s="48">
        <v>9.0500000000000007</v>
      </c>
      <c r="K11" s="48">
        <v>5.14</v>
      </c>
      <c r="L11" s="48">
        <v>16.21</v>
      </c>
      <c r="M11" s="48">
        <v>148</v>
      </c>
      <c r="N11" s="48">
        <v>8.6999999999999993</v>
      </c>
      <c r="O11" s="48">
        <v>19</v>
      </c>
    </row>
    <row r="12" spans="1:15" ht="54" customHeight="1" thickBot="1" x14ac:dyDescent="0.3">
      <c r="A12" s="150"/>
      <c r="B12" s="30" t="s">
        <v>163</v>
      </c>
      <c r="C12" s="48">
        <v>150</v>
      </c>
      <c r="D12" s="48">
        <v>12.39</v>
      </c>
      <c r="E12" s="48">
        <v>11.23</v>
      </c>
      <c r="F12" s="48">
        <v>13.035</v>
      </c>
      <c r="G12" s="48">
        <v>210.42</v>
      </c>
      <c r="H12" s="48">
        <v>5.91</v>
      </c>
      <c r="I12" s="48">
        <v>200</v>
      </c>
      <c r="J12" s="48">
        <v>16.52</v>
      </c>
      <c r="K12" s="48">
        <v>14.98</v>
      </c>
      <c r="L12" s="48">
        <v>32.36</v>
      </c>
      <c r="M12" s="48">
        <v>280.14</v>
      </c>
      <c r="N12" s="48">
        <v>7.88</v>
      </c>
      <c r="O12" s="48">
        <v>100</v>
      </c>
    </row>
    <row r="13" spans="1:15" ht="30" customHeight="1" thickBot="1" x14ac:dyDescent="0.3">
      <c r="A13" s="150"/>
      <c r="B13" s="291" t="s">
        <v>133</v>
      </c>
      <c r="C13" s="48">
        <v>150</v>
      </c>
      <c r="D13" s="48">
        <v>0.37</v>
      </c>
      <c r="E13" s="48">
        <v>0.02</v>
      </c>
      <c r="F13" s="48">
        <v>13.7</v>
      </c>
      <c r="G13" s="48">
        <v>54</v>
      </c>
      <c r="H13" s="48">
        <v>37.619999999999997</v>
      </c>
      <c r="I13" s="48">
        <v>180</v>
      </c>
      <c r="J13" s="48">
        <v>0.44</v>
      </c>
      <c r="K13" s="48">
        <v>0.02</v>
      </c>
      <c r="L13" s="48">
        <v>16.440000000000001</v>
      </c>
      <c r="M13" s="48">
        <v>65</v>
      </c>
      <c r="N13" s="48">
        <v>45.14</v>
      </c>
      <c r="O13" s="48">
        <v>6</v>
      </c>
    </row>
    <row r="14" spans="1:15" ht="26.25" customHeight="1" thickBot="1" x14ac:dyDescent="0.3">
      <c r="A14" s="150"/>
      <c r="B14" s="30" t="s">
        <v>94</v>
      </c>
      <c r="C14" s="48">
        <v>30</v>
      </c>
      <c r="D14" s="48">
        <v>3.4</v>
      </c>
      <c r="E14" s="48">
        <v>0</v>
      </c>
      <c r="F14" s="48">
        <v>21</v>
      </c>
      <c r="G14" s="48">
        <v>104</v>
      </c>
      <c r="H14" s="48">
        <v>0</v>
      </c>
      <c r="I14" s="48">
        <v>45</v>
      </c>
      <c r="J14" s="48">
        <v>4.5999999999999996</v>
      </c>
      <c r="K14" s="48">
        <v>0.1</v>
      </c>
      <c r="L14" s="48">
        <v>28</v>
      </c>
      <c r="M14" s="48">
        <v>138.6</v>
      </c>
      <c r="N14" s="48">
        <v>0</v>
      </c>
      <c r="O14" s="48">
        <v>150</v>
      </c>
    </row>
    <row r="15" spans="1:15" ht="21" thickBot="1" x14ac:dyDescent="0.3">
      <c r="A15" s="151"/>
      <c r="B15" s="11" t="s">
        <v>16</v>
      </c>
      <c r="C15" s="13">
        <f t="shared" ref="C15:N15" si="1">SUM(C10:C14)</f>
        <v>510</v>
      </c>
      <c r="D15" s="13">
        <f t="shared" si="1"/>
        <v>21.89</v>
      </c>
      <c r="E15" s="13">
        <f t="shared" si="1"/>
        <v>16.73</v>
      </c>
      <c r="F15" s="13">
        <f t="shared" si="1"/>
        <v>58.454999999999998</v>
      </c>
      <c r="G15" s="13">
        <f t="shared" si="1"/>
        <v>495.21999999999997</v>
      </c>
      <c r="H15" s="13">
        <f t="shared" si="1"/>
        <v>57.25</v>
      </c>
      <c r="I15" s="13">
        <f t="shared" si="1"/>
        <v>675</v>
      </c>
      <c r="J15" s="13">
        <f t="shared" si="1"/>
        <v>31.11</v>
      </c>
      <c r="K15" s="13">
        <f t="shared" si="1"/>
        <v>23.84</v>
      </c>
      <c r="L15" s="13">
        <f t="shared" si="1"/>
        <v>94.78</v>
      </c>
      <c r="M15" s="13">
        <f t="shared" si="1"/>
        <v>674.34</v>
      </c>
      <c r="N15" s="13">
        <f t="shared" si="1"/>
        <v>72.22</v>
      </c>
      <c r="O15" s="49"/>
    </row>
    <row r="16" spans="1:15" ht="35.25" customHeight="1" thickBot="1" x14ac:dyDescent="0.3">
      <c r="A16" s="149" t="s">
        <v>23</v>
      </c>
      <c r="B16" s="30" t="s">
        <v>72</v>
      </c>
      <c r="C16" s="48">
        <v>60</v>
      </c>
      <c r="D16" s="48">
        <v>5.56</v>
      </c>
      <c r="E16" s="48">
        <v>11.71</v>
      </c>
      <c r="F16" s="48">
        <v>20.399999999999999</v>
      </c>
      <c r="G16" s="48">
        <v>216</v>
      </c>
      <c r="H16" s="48">
        <v>0.11</v>
      </c>
      <c r="I16" s="48">
        <v>70</v>
      </c>
      <c r="J16" s="48">
        <v>6.48</v>
      </c>
      <c r="K16" s="48">
        <v>13.66</v>
      </c>
      <c r="L16" s="48">
        <v>23.8</v>
      </c>
      <c r="M16" s="48">
        <v>250</v>
      </c>
      <c r="N16" s="48">
        <v>0.13</v>
      </c>
      <c r="O16" s="48">
        <v>417</v>
      </c>
    </row>
    <row r="17" spans="1:15" ht="36.75" customHeight="1" thickBot="1" x14ac:dyDescent="0.3">
      <c r="A17" s="150"/>
      <c r="B17" s="30" t="s">
        <v>65</v>
      </c>
      <c r="C17" s="48">
        <v>150</v>
      </c>
      <c r="D17" s="48">
        <v>0.51</v>
      </c>
      <c r="E17" s="48">
        <v>0.21</v>
      </c>
      <c r="F17" s="48">
        <v>14.23</v>
      </c>
      <c r="G17" s="48">
        <v>61</v>
      </c>
      <c r="H17" s="48">
        <v>75</v>
      </c>
      <c r="I17" s="48">
        <v>180</v>
      </c>
      <c r="J17" s="48">
        <v>0.61</v>
      </c>
      <c r="K17" s="48">
        <v>0.25</v>
      </c>
      <c r="L17" s="48">
        <v>18.670000000000002</v>
      </c>
      <c r="M17" s="48">
        <v>79</v>
      </c>
      <c r="N17" s="48">
        <v>90</v>
      </c>
      <c r="O17" s="48">
        <v>151</v>
      </c>
    </row>
    <row r="18" spans="1:15" ht="21" thickBot="1" x14ac:dyDescent="0.3">
      <c r="A18" s="151"/>
      <c r="B18" s="11" t="s">
        <v>16</v>
      </c>
      <c r="C18" s="13">
        <f t="shared" ref="C18:N18" si="2">SUM(C16:C17)</f>
        <v>210</v>
      </c>
      <c r="D18" s="13">
        <f t="shared" si="2"/>
        <v>6.0699999999999994</v>
      </c>
      <c r="E18" s="13">
        <f t="shared" si="2"/>
        <v>11.920000000000002</v>
      </c>
      <c r="F18" s="13">
        <f t="shared" si="2"/>
        <v>34.629999999999995</v>
      </c>
      <c r="G18" s="13">
        <f t="shared" si="2"/>
        <v>277</v>
      </c>
      <c r="H18" s="13">
        <f t="shared" si="2"/>
        <v>75.11</v>
      </c>
      <c r="I18" s="13">
        <f t="shared" si="2"/>
        <v>250</v>
      </c>
      <c r="J18" s="13">
        <f t="shared" si="2"/>
        <v>7.0900000000000007</v>
      </c>
      <c r="K18" s="13">
        <f t="shared" si="2"/>
        <v>13.91</v>
      </c>
      <c r="L18" s="13">
        <f t="shared" si="2"/>
        <v>42.47</v>
      </c>
      <c r="M18" s="13">
        <f t="shared" si="2"/>
        <v>329</v>
      </c>
      <c r="N18" s="13">
        <f t="shared" si="2"/>
        <v>90.13</v>
      </c>
      <c r="O18" s="49"/>
    </row>
    <row r="19" spans="1:15" ht="60" customHeight="1" thickBot="1" x14ac:dyDescent="0.3">
      <c r="A19" s="46" t="s">
        <v>73</v>
      </c>
      <c r="B19" s="49"/>
      <c r="C19" s="13">
        <f>C8+C9+C15+C18</f>
        <v>1046</v>
      </c>
      <c r="D19" s="13">
        <f>D8+D9+D15+D18</f>
        <v>36.64</v>
      </c>
      <c r="E19" s="13">
        <f>E8+E9+E15+E18</f>
        <v>37.880000000000003</v>
      </c>
      <c r="F19" s="13">
        <f>F8+F9+F15+F18</f>
        <v>131.215</v>
      </c>
      <c r="G19" s="13">
        <f>G8+G9+G15+G18</f>
        <v>1038.22</v>
      </c>
      <c r="H19" s="13">
        <f>H8++H15+H18</f>
        <v>132.82</v>
      </c>
      <c r="I19" s="13">
        <f>I8+I9+I18+I15</f>
        <v>1364</v>
      </c>
      <c r="J19" s="13">
        <f>J8+J9+J15+J18</f>
        <v>51.28</v>
      </c>
      <c r="K19" s="13">
        <f>K8+K9+K15+K18</f>
        <v>49.510000000000005</v>
      </c>
      <c r="L19" s="13">
        <f>L8+L9+L15+L18</f>
        <v>189.85</v>
      </c>
      <c r="M19" s="13">
        <f>M8+M9+M15+M18</f>
        <v>1370.3400000000001</v>
      </c>
      <c r="N19" s="13">
        <f>N8+N9+N15+N18</f>
        <v>162.94999999999999</v>
      </c>
      <c r="O19" s="49"/>
    </row>
  </sheetData>
  <mergeCells count="17">
    <mergeCell ref="B1:H1"/>
    <mergeCell ref="I1:O1"/>
    <mergeCell ref="A2:A3"/>
    <mergeCell ref="B2:B3"/>
    <mergeCell ref="C2:C3"/>
    <mergeCell ref="D2:F2"/>
    <mergeCell ref="G2:G3"/>
    <mergeCell ref="H2:H3"/>
    <mergeCell ref="I2:I3"/>
    <mergeCell ref="J2:L2"/>
    <mergeCell ref="A16:A18"/>
    <mergeCell ref="M2:M3"/>
    <mergeCell ref="N2:N3"/>
    <mergeCell ref="O2:O3"/>
    <mergeCell ref="A4:O4"/>
    <mergeCell ref="A5:A8"/>
    <mergeCell ref="A10:A15"/>
  </mergeCells>
  <pageMargins left="0.25" right="0.25" top="0.75" bottom="0.75" header="0.3" footer="0.3"/>
  <pageSetup paperSize="9" scale="71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opLeftCell="B3" zoomScale="80" zoomScaleNormal="80" workbookViewId="0">
      <selection activeCell="E20" sqref="E20"/>
    </sheetView>
  </sheetViews>
  <sheetFormatPr defaultRowHeight="15" x14ac:dyDescent="0.25"/>
  <cols>
    <col min="1" max="1" width="12.28515625" customWidth="1"/>
    <col min="2" max="2" width="52.85546875" customWidth="1"/>
    <col min="3" max="3" width="9.28515625" bestFit="1" customWidth="1"/>
    <col min="4" max="4" width="11.140625" customWidth="1"/>
    <col min="5" max="5" width="11.42578125" customWidth="1"/>
    <col min="6" max="6" width="13.28515625" customWidth="1"/>
    <col min="7" max="7" width="12" bestFit="1" customWidth="1"/>
    <col min="8" max="11" width="9.28515625" bestFit="1" customWidth="1"/>
    <col min="12" max="12" width="10.28515625" bestFit="1" customWidth="1"/>
    <col min="13" max="13" width="12" bestFit="1" customWidth="1"/>
    <col min="14" max="15" width="9.28515625" bestFit="1" customWidth="1"/>
  </cols>
  <sheetData>
    <row r="1" spans="1:15" ht="21" thickBot="1" x14ac:dyDescent="0.3">
      <c r="A1" s="3"/>
      <c r="B1" s="143" t="s">
        <v>0</v>
      </c>
      <c r="C1" s="144"/>
      <c r="D1" s="144"/>
      <c r="E1" s="144"/>
      <c r="F1" s="144"/>
      <c r="G1" s="144"/>
      <c r="H1" s="145"/>
      <c r="I1" s="143" t="s">
        <v>1</v>
      </c>
      <c r="J1" s="144"/>
      <c r="K1" s="144"/>
      <c r="L1" s="144"/>
      <c r="M1" s="144"/>
      <c r="N1" s="144"/>
      <c r="O1" s="145"/>
    </row>
    <row r="2" spans="1:15" ht="46.5" customHeight="1" thickBot="1" x14ac:dyDescent="0.3">
      <c r="A2" s="140" t="s">
        <v>2</v>
      </c>
      <c r="B2" s="140" t="s">
        <v>3</v>
      </c>
      <c r="C2" s="140" t="s">
        <v>4</v>
      </c>
      <c r="D2" s="146" t="s">
        <v>5</v>
      </c>
      <c r="E2" s="147"/>
      <c r="F2" s="148"/>
      <c r="G2" s="140" t="s">
        <v>6</v>
      </c>
      <c r="H2" s="140" t="s">
        <v>7</v>
      </c>
      <c r="I2" s="140" t="s">
        <v>4</v>
      </c>
      <c r="J2" s="146" t="s">
        <v>5</v>
      </c>
      <c r="K2" s="147"/>
      <c r="L2" s="148"/>
      <c r="M2" s="140" t="s">
        <v>6</v>
      </c>
      <c r="N2" s="140" t="s">
        <v>7</v>
      </c>
      <c r="O2" s="140" t="s">
        <v>8</v>
      </c>
    </row>
    <row r="3" spans="1:15" ht="80.25" customHeight="1" thickBot="1" x14ac:dyDescent="0.3">
      <c r="A3" s="142"/>
      <c r="B3" s="142"/>
      <c r="C3" s="142"/>
      <c r="D3" s="48" t="s">
        <v>9</v>
      </c>
      <c r="E3" s="48" t="s">
        <v>10</v>
      </c>
      <c r="F3" s="48" t="s">
        <v>11</v>
      </c>
      <c r="G3" s="142"/>
      <c r="H3" s="142"/>
      <c r="I3" s="142"/>
      <c r="J3" s="48" t="s">
        <v>9</v>
      </c>
      <c r="K3" s="48" t="s">
        <v>10</v>
      </c>
      <c r="L3" s="48" t="s">
        <v>11</v>
      </c>
      <c r="M3" s="142"/>
      <c r="N3" s="142"/>
      <c r="O3" s="142"/>
    </row>
    <row r="4" spans="1:15" ht="21" thickBot="1" x14ac:dyDescent="0.3">
      <c r="A4" s="146" t="s">
        <v>28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8"/>
    </row>
    <row r="5" spans="1:15" ht="49.5" customHeight="1" thickBot="1" x14ac:dyDescent="0.3">
      <c r="A5" s="140" t="s">
        <v>13</v>
      </c>
      <c r="B5" s="12" t="s">
        <v>74</v>
      </c>
      <c r="C5" s="90">
        <v>150</v>
      </c>
      <c r="D5" s="90">
        <v>4.53</v>
      </c>
      <c r="E5" s="90">
        <v>4.3600000000000003</v>
      </c>
      <c r="F5" s="90">
        <v>31.76</v>
      </c>
      <c r="G5" s="90">
        <v>186</v>
      </c>
      <c r="H5" s="90">
        <v>0.39</v>
      </c>
      <c r="I5" s="90">
        <v>200</v>
      </c>
      <c r="J5" s="90">
        <v>6</v>
      </c>
      <c r="K5" s="90">
        <v>5.8</v>
      </c>
      <c r="L5" s="90">
        <v>42.4</v>
      </c>
      <c r="M5" s="90">
        <v>248</v>
      </c>
      <c r="N5" s="90">
        <v>0.52</v>
      </c>
      <c r="O5" s="90">
        <v>9</v>
      </c>
    </row>
    <row r="6" spans="1:15" ht="28.5" customHeight="1" thickBot="1" x14ac:dyDescent="0.3">
      <c r="A6" s="141"/>
      <c r="B6" s="12" t="s">
        <v>50</v>
      </c>
      <c r="C6" s="48">
        <v>150</v>
      </c>
      <c r="D6" s="48">
        <v>3.15</v>
      </c>
      <c r="E6" s="48">
        <v>2.72</v>
      </c>
      <c r="F6" s="48">
        <v>12.9</v>
      </c>
      <c r="G6" s="48">
        <v>89</v>
      </c>
      <c r="H6" s="48">
        <v>0</v>
      </c>
      <c r="I6" s="48">
        <v>200</v>
      </c>
      <c r="J6" s="48">
        <v>3.67</v>
      </c>
      <c r="K6" s="48">
        <v>3.19</v>
      </c>
      <c r="L6" s="48">
        <v>15.8</v>
      </c>
      <c r="M6" s="48">
        <v>107</v>
      </c>
      <c r="N6" s="48">
        <v>0</v>
      </c>
      <c r="O6" s="48">
        <v>397</v>
      </c>
    </row>
    <row r="7" spans="1:15" ht="25.5" customHeight="1" thickBot="1" x14ac:dyDescent="0.3">
      <c r="A7" s="141"/>
      <c r="B7" s="12" t="s">
        <v>115</v>
      </c>
      <c r="C7" s="8">
        <v>25</v>
      </c>
      <c r="D7" s="48">
        <v>1.54</v>
      </c>
      <c r="E7" s="48">
        <v>0.16</v>
      </c>
      <c r="F7" s="48">
        <v>13.1</v>
      </c>
      <c r="G7" s="48">
        <v>61</v>
      </c>
      <c r="H7" s="48">
        <v>0.01</v>
      </c>
      <c r="I7" s="8">
        <v>38</v>
      </c>
      <c r="J7" s="48">
        <v>2.3199999999999998</v>
      </c>
      <c r="K7" s="48">
        <v>0.24</v>
      </c>
      <c r="L7" s="48">
        <v>21</v>
      </c>
      <c r="M7" s="48">
        <v>92</v>
      </c>
      <c r="N7" s="48">
        <v>0.01</v>
      </c>
      <c r="O7" s="48">
        <v>2</v>
      </c>
    </row>
    <row r="8" spans="1:15" ht="21" thickBot="1" x14ac:dyDescent="0.3">
      <c r="A8" s="142"/>
      <c r="B8" s="11" t="s">
        <v>16</v>
      </c>
      <c r="C8" s="13">
        <f t="shared" ref="C8:N8" si="0">SUM(C5:C7)</f>
        <v>325</v>
      </c>
      <c r="D8" s="13">
        <f t="shared" si="0"/>
        <v>9.2199999999999989</v>
      </c>
      <c r="E8" s="13">
        <f t="shared" si="0"/>
        <v>7.24</v>
      </c>
      <c r="F8" s="13">
        <f t="shared" si="0"/>
        <v>57.760000000000005</v>
      </c>
      <c r="G8" s="13">
        <f t="shared" si="0"/>
        <v>336</v>
      </c>
      <c r="H8" s="13">
        <f t="shared" si="0"/>
        <v>0.4</v>
      </c>
      <c r="I8" s="13">
        <f t="shared" si="0"/>
        <v>438</v>
      </c>
      <c r="J8" s="13">
        <f t="shared" si="0"/>
        <v>11.99</v>
      </c>
      <c r="K8" s="13">
        <f t="shared" si="0"/>
        <v>9.23</v>
      </c>
      <c r="L8" s="13">
        <f t="shared" si="0"/>
        <v>79.2</v>
      </c>
      <c r="M8" s="13">
        <f t="shared" si="0"/>
        <v>447</v>
      </c>
      <c r="N8" s="13">
        <f t="shared" si="0"/>
        <v>0.53</v>
      </c>
      <c r="O8" s="48"/>
    </row>
    <row r="9" spans="1:15" ht="41.25" thickBot="1" x14ac:dyDescent="0.3">
      <c r="A9" s="45" t="s">
        <v>17</v>
      </c>
      <c r="B9" s="12" t="s">
        <v>75</v>
      </c>
      <c r="C9" s="13">
        <v>100</v>
      </c>
      <c r="D9" s="13">
        <v>0.4</v>
      </c>
      <c r="E9" s="13">
        <v>0</v>
      </c>
      <c r="F9" s="13">
        <v>11.3</v>
      </c>
      <c r="G9" s="13">
        <v>46</v>
      </c>
      <c r="H9" s="13">
        <v>10</v>
      </c>
      <c r="I9" s="13">
        <v>100</v>
      </c>
      <c r="J9" s="13">
        <v>0.4</v>
      </c>
      <c r="K9" s="13">
        <v>0</v>
      </c>
      <c r="L9" s="13">
        <v>11.3</v>
      </c>
      <c r="M9" s="13">
        <v>46</v>
      </c>
      <c r="N9" s="13">
        <v>10</v>
      </c>
      <c r="O9" s="13">
        <v>160</v>
      </c>
    </row>
    <row r="10" spans="1:15" ht="33.75" customHeight="1" thickBot="1" x14ac:dyDescent="0.3">
      <c r="A10" s="140" t="s">
        <v>19</v>
      </c>
      <c r="B10" s="12" t="s">
        <v>76</v>
      </c>
      <c r="C10" s="48">
        <v>45</v>
      </c>
      <c r="D10" s="48">
        <v>0.5</v>
      </c>
      <c r="E10" s="48">
        <v>4</v>
      </c>
      <c r="F10" s="48">
        <v>4.5</v>
      </c>
      <c r="G10" s="48">
        <v>52</v>
      </c>
      <c r="H10" s="48">
        <v>3.8</v>
      </c>
      <c r="I10" s="48">
        <v>60</v>
      </c>
      <c r="J10" s="48">
        <v>0.82</v>
      </c>
      <c r="K10" s="48">
        <v>3.7</v>
      </c>
      <c r="L10" s="48">
        <v>5.0599999999999996</v>
      </c>
      <c r="M10" s="48">
        <v>56.88</v>
      </c>
      <c r="N10" s="48">
        <v>6.15</v>
      </c>
      <c r="O10" s="48">
        <v>45</v>
      </c>
    </row>
    <row r="11" spans="1:15" ht="34.5" customHeight="1" thickBot="1" x14ac:dyDescent="0.3">
      <c r="A11" s="141"/>
      <c r="B11" s="12" t="s">
        <v>77</v>
      </c>
      <c r="C11" s="48">
        <v>150</v>
      </c>
      <c r="D11" s="48">
        <v>1.8</v>
      </c>
      <c r="E11" s="48">
        <v>1.2</v>
      </c>
      <c r="F11" s="48">
        <v>9.9</v>
      </c>
      <c r="G11" s="48">
        <v>69.900000000000006</v>
      </c>
      <c r="H11" s="48">
        <v>4.3</v>
      </c>
      <c r="I11" s="48">
        <v>200</v>
      </c>
      <c r="J11" s="48">
        <v>2.4</v>
      </c>
      <c r="K11" s="48">
        <v>1.6</v>
      </c>
      <c r="L11" s="48">
        <v>13.2</v>
      </c>
      <c r="M11" s="48">
        <v>92.1</v>
      </c>
      <c r="N11" s="48">
        <v>6.5</v>
      </c>
      <c r="O11" s="48">
        <v>37</v>
      </c>
    </row>
    <row r="12" spans="1:15" ht="47.25" customHeight="1" thickBot="1" x14ac:dyDescent="0.3">
      <c r="A12" s="141"/>
      <c r="B12" s="12" t="s">
        <v>164</v>
      </c>
      <c r="C12" s="48">
        <v>50</v>
      </c>
      <c r="D12" s="48">
        <v>7.3</v>
      </c>
      <c r="E12" s="48">
        <v>7.8</v>
      </c>
      <c r="F12" s="48">
        <v>1.7</v>
      </c>
      <c r="G12" s="48">
        <v>107</v>
      </c>
      <c r="H12" s="48">
        <v>0</v>
      </c>
      <c r="I12" s="48">
        <v>80</v>
      </c>
      <c r="J12" s="48">
        <v>11.72</v>
      </c>
      <c r="K12" s="48">
        <v>10.28</v>
      </c>
      <c r="L12" s="48">
        <v>10.9</v>
      </c>
      <c r="M12" s="48">
        <v>171</v>
      </c>
      <c r="N12" s="48">
        <v>0</v>
      </c>
      <c r="O12" s="48">
        <v>12</v>
      </c>
    </row>
    <row r="13" spans="1:15" ht="51" customHeight="1" thickBot="1" x14ac:dyDescent="0.3">
      <c r="A13" s="141"/>
      <c r="B13" s="12" t="s">
        <v>165</v>
      </c>
      <c r="C13" s="48">
        <v>100</v>
      </c>
      <c r="D13" s="48">
        <v>5.7</v>
      </c>
      <c r="E13" s="48">
        <v>4.82</v>
      </c>
      <c r="F13" s="48">
        <v>27.4</v>
      </c>
      <c r="G13" s="48">
        <v>180.3</v>
      </c>
      <c r="H13" s="48">
        <v>0</v>
      </c>
      <c r="I13" s="48">
        <v>120</v>
      </c>
      <c r="J13" s="48">
        <v>6.8</v>
      </c>
      <c r="K13" s="48">
        <v>5.8</v>
      </c>
      <c r="L13" s="48">
        <v>32.9</v>
      </c>
      <c r="M13" s="48">
        <v>216.4</v>
      </c>
      <c r="N13" s="48">
        <v>0</v>
      </c>
      <c r="O13" s="48">
        <v>65</v>
      </c>
    </row>
    <row r="14" spans="1:15" ht="46.5" customHeight="1" thickBot="1" x14ac:dyDescent="0.3">
      <c r="A14" s="141"/>
      <c r="B14" s="12" t="s">
        <v>166</v>
      </c>
      <c r="C14" s="48">
        <v>150</v>
      </c>
      <c r="D14" s="48">
        <v>0</v>
      </c>
      <c r="E14" s="48">
        <v>0</v>
      </c>
      <c r="F14" s="48">
        <v>13.5</v>
      </c>
      <c r="G14" s="48">
        <v>46.5</v>
      </c>
      <c r="H14" s="48"/>
      <c r="I14" s="48">
        <v>200</v>
      </c>
      <c r="J14" s="48">
        <v>0</v>
      </c>
      <c r="K14" s="48">
        <v>0</v>
      </c>
      <c r="L14" s="48">
        <v>18</v>
      </c>
      <c r="M14" s="48">
        <v>60</v>
      </c>
      <c r="N14" s="48"/>
      <c r="O14" s="48">
        <v>233</v>
      </c>
    </row>
    <row r="15" spans="1:15" ht="21" customHeight="1" thickBot="1" x14ac:dyDescent="0.3">
      <c r="A15" s="141"/>
      <c r="B15" s="12" t="s">
        <v>94</v>
      </c>
      <c r="C15" s="48">
        <v>30</v>
      </c>
      <c r="D15" s="48">
        <v>3.4</v>
      </c>
      <c r="E15" s="48">
        <v>0</v>
      </c>
      <c r="F15" s="48">
        <v>21</v>
      </c>
      <c r="G15" s="48">
        <v>104</v>
      </c>
      <c r="H15" s="48">
        <v>0</v>
      </c>
      <c r="I15" s="48">
        <v>45</v>
      </c>
      <c r="J15" s="48">
        <v>4.5999999999999996</v>
      </c>
      <c r="K15" s="48">
        <v>0.1</v>
      </c>
      <c r="L15" s="48">
        <v>28</v>
      </c>
      <c r="M15" s="48">
        <v>138.6</v>
      </c>
      <c r="N15" s="48">
        <v>0</v>
      </c>
      <c r="O15" s="48">
        <v>150</v>
      </c>
    </row>
    <row r="16" spans="1:15" ht="21" thickBot="1" x14ac:dyDescent="0.3">
      <c r="A16" s="141"/>
      <c r="B16" s="11" t="s">
        <v>16</v>
      </c>
      <c r="C16" s="13">
        <f t="shared" ref="C16:N16" si="1">SUM(C10:C15)</f>
        <v>525</v>
      </c>
      <c r="D16" s="13">
        <f t="shared" si="1"/>
        <v>18.7</v>
      </c>
      <c r="E16" s="13">
        <f t="shared" si="1"/>
        <v>17.82</v>
      </c>
      <c r="F16" s="13">
        <f t="shared" si="1"/>
        <v>78</v>
      </c>
      <c r="G16" s="13">
        <f t="shared" si="1"/>
        <v>559.70000000000005</v>
      </c>
      <c r="H16" s="13">
        <f t="shared" si="1"/>
        <v>8.1</v>
      </c>
      <c r="I16" s="13">
        <f t="shared" si="1"/>
        <v>705</v>
      </c>
      <c r="J16" s="13">
        <f t="shared" si="1"/>
        <v>26.340000000000003</v>
      </c>
      <c r="K16" s="13">
        <f t="shared" si="1"/>
        <v>21.48</v>
      </c>
      <c r="L16" s="13">
        <f t="shared" si="1"/>
        <v>108.06</v>
      </c>
      <c r="M16" s="13">
        <f t="shared" si="1"/>
        <v>734.98</v>
      </c>
      <c r="N16" s="13">
        <f t="shared" si="1"/>
        <v>12.65</v>
      </c>
      <c r="O16" s="48"/>
    </row>
    <row r="17" spans="1:15" ht="35.25" customHeight="1" thickBot="1" x14ac:dyDescent="0.3">
      <c r="A17" s="141"/>
      <c r="B17" s="12" t="s">
        <v>78</v>
      </c>
      <c r="C17" s="48">
        <v>70</v>
      </c>
      <c r="D17" s="48">
        <v>8.5</v>
      </c>
      <c r="E17" s="48">
        <v>8.1</v>
      </c>
      <c r="F17" s="48">
        <v>26.2</v>
      </c>
      <c r="G17" s="48">
        <v>212</v>
      </c>
      <c r="H17" s="48">
        <v>0.12</v>
      </c>
      <c r="I17" s="48">
        <v>80</v>
      </c>
      <c r="J17" s="48">
        <v>9.1</v>
      </c>
      <c r="K17" s="48">
        <v>9</v>
      </c>
      <c r="L17" s="48">
        <v>29</v>
      </c>
      <c r="M17" s="48">
        <v>234</v>
      </c>
      <c r="N17" s="48">
        <v>0.14000000000000001</v>
      </c>
      <c r="O17" s="48">
        <v>5</v>
      </c>
    </row>
    <row r="18" spans="1:15" ht="23.25" customHeight="1" thickBot="1" x14ac:dyDescent="0.3">
      <c r="A18" s="141"/>
      <c r="B18" s="12" t="s">
        <v>135</v>
      </c>
      <c r="C18" s="48">
        <v>150</v>
      </c>
      <c r="D18" s="48">
        <v>0</v>
      </c>
      <c r="E18" s="48">
        <v>0</v>
      </c>
      <c r="F18" s="48">
        <v>6.82</v>
      </c>
      <c r="G18" s="48">
        <v>26</v>
      </c>
      <c r="H18" s="48">
        <v>0</v>
      </c>
      <c r="I18" s="48">
        <v>200</v>
      </c>
      <c r="J18" s="48">
        <v>0</v>
      </c>
      <c r="K18" s="48">
        <v>0</v>
      </c>
      <c r="L18" s="48">
        <v>9.1</v>
      </c>
      <c r="M18" s="48">
        <v>35</v>
      </c>
      <c r="N18" s="73">
        <v>0</v>
      </c>
      <c r="O18" s="48">
        <v>10</v>
      </c>
    </row>
    <row r="19" spans="1:15" ht="21" thickBot="1" x14ac:dyDescent="0.3">
      <c r="A19" s="142"/>
      <c r="B19" s="11" t="s">
        <v>16</v>
      </c>
      <c r="C19" s="13">
        <f t="shared" ref="C19:N19" si="2">SUM(C17:C18)</f>
        <v>220</v>
      </c>
      <c r="D19" s="13">
        <f t="shared" si="2"/>
        <v>8.5</v>
      </c>
      <c r="E19" s="13">
        <f t="shared" si="2"/>
        <v>8.1</v>
      </c>
      <c r="F19" s="13">
        <f t="shared" si="2"/>
        <v>33.019999999999996</v>
      </c>
      <c r="G19" s="13">
        <f t="shared" si="2"/>
        <v>238</v>
      </c>
      <c r="H19" s="13">
        <f t="shared" si="2"/>
        <v>0.12</v>
      </c>
      <c r="I19" s="13">
        <f t="shared" si="2"/>
        <v>280</v>
      </c>
      <c r="J19" s="13">
        <f t="shared" si="2"/>
        <v>9.1</v>
      </c>
      <c r="K19" s="13">
        <f t="shared" si="2"/>
        <v>9</v>
      </c>
      <c r="L19" s="13">
        <f t="shared" si="2"/>
        <v>38.1</v>
      </c>
      <c r="M19" s="13">
        <f t="shared" si="2"/>
        <v>269</v>
      </c>
      <c r="N19" s="13">
        <f t="shared" si="2"/>
        <v>0.14000000000000001</v>
      </c>
      <c r="O19" s="48"/>
    </row>
    <row r="20" spans="1:15" ht="65.25" customHeight="1" thickBot="1" x14ac:dyDescent="0.3">
      <c r="A20" s="45" t="s">
        <v>38</v>
      </c>
      <c r="B20" s="48"/>
      <c r="C20" s="13">
        <f>C8+C9+C16+C19</f>
        <v>1170</v>
      </c>
      <c r="D20" s="13">
        <f>D8+D9+D16+D19</f>
        <v>36.82</v>
      </c>
      <c r="E20" s="13">
        <f>E8+E9+E16+E19</f>
        <v>33.160000000000004</v>
      </c>
      <c r="F20" s="13">
        <f>F8+F16+F19+F9</f>
        <v>180.07999999999998</v>
      </c>
      <c r="G20" s="13">
        <f t="shared" ref="G20:N20" si="3">G8+G9+G16+G19</f>
        <v>1179.7</v>
      </c>
      <c r="H20" s="13">
        <f t="shared" si="3"/>
        <v>18.62</v>
      </c>
      <c r="I20" s="13">
        <f t="shared" si="3"/>
        <v>1523</v>
      </c>
      <c r="J20" s="13">
        <f t="shared" si="3"/>
        <v>47.830000000000005</v>
      </c>
      <c r="K20" s="13">
        <f t="shared" si="3"/>
        <v>39.71</v>
      </c>
      <c r="L20" s="13">
        <f t="shared" si="3"/>
        <v>236.66</v>
      </c>
      <c r="M20" s="13">
        <f t="shared" si="3"/>
        <v>1496.98</v>
      </c>
      <c r="N20" s="13">
        <f t="shared" si="3"/>
        <v>23.32</v>
      </c>
      <c r="O20" s="48"/>
    </row>
  </sheetData>
  <mergeCells count="16">
    <mergeCell ref="A10:A19"/>
    <mergeCell ref="B1:H1"/>
    <mergeCell ref="I1:O1"/>
    <mergeCell ref="A2:A3"/>
    <mergeCell ref="B2:B3"/>
    <mergeCell ref="C2:C3"/>
    <mergeCell ref="D2:F2"/>
    <mergeCell ref="G2:G3"/>
    <mergeCell ref="H2:H3"/>
    <mergeCell ref="I2:I3"/>
    <mergeCell ref="J2:L2"/>
    <mergeCell ref="M2:M3"/>
    <mergeCell ref="N2:N3"/>
    <mergeCell ref="O2:O3"/>
    <mergeCell ref="A4:O4"/>
    <mergeCell ref="A5:A8"/>
  </mergeCells>
  <pageMargins left="0.25" right="0.25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opLeftCell="B6" zoomScale="95" zoomScaleNormal="95" workbookViewId="0">
      <selection activeCell="C20" sqref="C20"/>
    </sheetView>
  </sheetViews>
  <sheetFormatPr defaultRowHeight="15" x14ac:dyDescent="0.25"/>
  <cols>
    <col min="1" max="1" width="15.42578125" customWidth="1"/>
    <col min="2" max="2" width="48.85546875" customWidth="1"/>
    <col min="3" max="3" width="9.28515625" bestFit="1" customWidth="1"/>
    <col min="4" max="4" width="9.85546875" bestFit="1" customWidth="1"/>
    <col min="5" max="5" width="9.28515625" bestFit="1" customWidth="1"/>
    <col min="6" max="6" width="9.85546875" bestFit="1" customWidth="1"/>
    <col min="7" max="7" width="11.42578125" bestFit="1" customWidth="1"/>
    <col min="8" max="11" width="9.28515625" bestFit="1" customWidth="1"/>
    <col min="12" max="13" width="9.85546875" bestFit="1" customWidth="1"/>
    <col min="14" max="15" width="9.28515625" bestFit="1" customWidth="1"/>
  </cols>
  <sheetData>
    <row r="1" spans="1:15" ht="21" thickBot="1" x14ac:dyDescent="0.3">
      <c r="A1" s="3"/>
      <c r="B1" s="143" t="s">
        <v>0</v>
      </c>
      <c r="C1" s="144"/>
      <c r="D1" s="144"/>
      <c r="E1" s="144"/>
      <c r="F1" s="144"/>
      <c r="G1" s="144"/>
      <c r="H1" s="145"/>
      <c r="I1" s="143" t="s">
        <v>1</v>
      </c>
      <c r="J1" s="144"/>
      <c r="K1" s="144"/>
      <c r="L1" s="144"/>
      <c r="M1" s="144"/>
      <c r="N1" s="144"/>
      <c r="O1" s="145"/>
    </row>
    <row r="2" spans="1:15" ht="46.5" customHeight="1" thickBot="1" x14ac:dyDescent="0.3">
      <c r="A2" s="140" t="s">
        <v>2</v>
      </c>
      <c r="B2" s="140" t="s">
        <v>3</v>
      </c>
      <c r="C2" s="140" t="s">
        <v>4</v>
      </c>
      <c r="D2" s="146" t="s">
        <v>5</v>
      </c>
      <c r="E2" s="147"/>
      <c r="F2" s="148"/>
      <c r="G2" s="140" t="s">
        <v>6</v>
      </c>
      <c r="H2" s="140" t="s">
        <v>7</v>
      </c>
      <c r="I2" s="140" t="s">
        <v>4</v>
      </c>
      <c r="J2" s="146" t="s">
        <v>5</v>
      </c>
      <c r="K2" s="147"/>
      <c r="L2" s="148"/>
      <c r="M2" s="140" t="s">
        <v>6</v>
      </c>
      <c r="N2" s="140" t="s">
        <v>7</v>
      </c>
      <c r="O2" s="140" t="s">
        <v>8</v>
      </c>
    </row>
    <row r="3" spans="1:15" ht="53.25" customHeight="1" thickBot="1" x14ac:dyDescent="0.3">
      <c r="A3" s="142"/>
      <c r="B3" s="142"/>
      <c r="C3" s="142"/>
      <c r="D3" s="86" t="s">
        <v>9</v>
      </c>
      <c r="E3" s="86" t="s">
        <v>10</v>
      </c>
      <c r="F3" s="86" t="s">
        <v>11</v>
      </c>
      <c r="G3" s="142"/>
      <c r="H3" s="142"/>
      <c r="I3" s="142"/>
      <c r="J3" s="86" t="s">
        <v>9</v>
      </c>
      <c r="K3" s="86" t="s">
        <v>10</v>
      </c>
      <c r="L3" s="86" t="s">
        <v>11</v>
      </c>
      <c r="M3" s="142"/>
      <c r="N3" s="142"/>
      <c r="O3" s="142"/>
    </row>
    <row r="4" spans="1:15" ht="21" thickBot="1" x14ac:dyDescent="0.3">
      <c r="A4" s="143" t="s">
        <v>79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5"/>
    </row>
    <row r="5" spans="1:15" ht="22.5" customHeight="1" thickBot="1" x14ac:dyDescent="0.3">
      <c r="A5" s="140" t="s">
        <v>13</v>
      </c>
      <c r="B5" s="5" t="s">
        <v>80</v>
      </c>
      <c r="C5" s="86">
        <v>150</v>
      </c>
      <c r="D5" s="86">
        <v>4.9800000000000004</v>
      </c>
      <c r="E5" s="86">
        <v>5.69</v>
      </c>
      <c r="F5" s="86">
        <v>21.1</v>
      </c>
      <c r="G5" s="86">
        <v>153</v>
      </c>
      <c r="H5" s="86">
        <v>1.46</v>
      </c>
      <c r="I5" s="86">
        <v>200</v>
      </c>
      <c r="J5" s="86">
        <v>6.64</v>
      </c>
      <c r="K5" s="86">
        <v>7.59</v>
      </c>
      <c r="L5" s="86">
        <v>28.13</v>
      </c>
      <c r="M5" s="86">
        <v>204</v>
      </c>
      <c r="N5" s="86">
        <v>1.95</v>
      </c>
      <c r="O5" s="86">
        <v>99</v>
      </c>
    </row>
    <row r="6" spans="1:15" ht="16.5" customHeight="1" thickBot="1" x14ac:dyDescent="0.3">
      <c r="A6" s="141"/>
      <c r="B6" s="7" t="s">
        <v>15</v>
      </c>
      <c r="C6" s="86">
        <v>150</v>
      </c>
      <c r="D6" s="86">
        <v>0</v>
      </c>
      <c r="E6" s="86">
        <v>0</v>
      </c>
      <c r="F6" s="86">
        <v>6.82</v>
      </c>
      <c r="G6" s="86">
        <v>88.6</v>
      </c>
      <c r="H6" s="86">
        <v>0</v>
      </c>
      <c r="I6" s="86">
        <v>200</v>
      </c>
      <c r="J6" s="86">
        <v>0</v>
      </c>
      <c r="K6" s="86">
        <v>0</v>
      </c>
      <c r="L6" s="86">
        <v>9.1</v>
      </c>
      <c r="M6" s="86">
        <v>35</v>
      </c>
      <c r="N6" s="86">
        <v>0</v>
      </c>
      <c r="O6" s="86">
        <v>10</v>
      </c>
    </row>
    <row r="7" spans="1:15" ht="19.5" customHeight="1" thickBot="1" x14ac:dyDescent="0.3">
      <c r="A7" s="141"/>
      <c r="B7" s="7" t="s">
        <v>31</v>
      </c>
      <c r="C7" s="8">
        <v>24</v>
      </c>
      <c r="D7" s="86">
        <v>3.2</v>
      </c>
      <c r="E7" s="86">
        <v>4.0999999999999996</v>
      </c>
      <c r="F7" s="86">
        <v>9.4600000000000009</v>
      </c>
      <c r="G7" s="86">
        <v>78</v>
      </c>
      <c r="H7" s="86">
        <v>0</v>
      </c>
      <c r="I7" s="8">
        <v>36</v>
      </c>
      <c r="J7" s="86">
        <v>4.9000000000000004</v>
      </c>
      <c r="K7" s="86">
        <v>6.2</v>
      </c>
      <c r="L7" s="86">
        <v>14.2</v>
      </c>
      <c r="M7" s="86">
        <v>133</v>
      </c>
      <c r="N7" s="86">
        <v>0</v>
      </c>
      <c r="O7" s="86">
        <v>1</v>
      </c>
    </row>
    <row r="8" spans="1:15" ht="21" thickBot="1" x14ac:dyDescent="0.3">
      <c r="A8" s="142"/>
      <c r="B8" s="11" t="s">
        <v>16</v>
      </c>
      <c r="C8" s="13">
        <f t="shared" ref="C8:N8" si="0">SUM(C5:C7)</f>
        <v>324</v>
      </c>
      <c r="D8" s="13">
        <f t="shared" si="0"/>
        <v>8.18</v>
      </c>
      <c r="E8" s="13">
        <f t="shared" si="0"/>
        <v>9.7899999999999991</v>
      </c>
      <c r="F8" s="13">
        <f t="shared" si="0"/>
        <v>37.380000000000003</v>
      </c>
      <c r="G8" s="13">
        <f t="shared" si="0"/>
        <v>319.60000000000002</v>
      </c>
      <c r="H8" s="13">
        <f t="shared" si="0"/>
        <v>1.46</v>
      </c>
      <c r="I8" s="13">
        <f t="shared" si="0"/>
        <v>436</v>
      </c>
      <c r="J8" s="13">
        <f t="shared" si="0"/>
        <v>11.54</v>
      </c>
      <c r="K8" s="13">
        <f t="shared" si="0"/>
        <v>13.79</v>
      </c>
      <c r="L8" s="13">
        <f t="shared" si="0"/>
        <v>51.429999999999993</v>
      </c>
      <c r="M8" s="13">
        <f t="shared" si="0"/>
        <v>372</v>
      </c>
      <c r="N8" s="13">
        <f t="shared" si="0"/>
        <v>1.95</v>
      </c>
      <c r="O8" s="87"/>
    </row>
    <row r="9" spans="1:15" ht="56.25" customHeight="1" thickBot="1" x14ac:dyDescent="0.3">
      <c r="A9" s="84" t="s">
        <v>17</v>
      </c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87"/>
    </row>
    <row r="10" spans="1:15" ht="43.5" customHeight="1" thickBot="1" x14ac:dyDescent="0.3">
      <c r="A10" s="140" t="s">
        <v>19</v>
      </c>
      <c r="B10" s="7" t="s">
        <v>81</v>
      </c>
      <c r="C10" s="86">
        <v>45</v>
      </c>
      <c r="D10" s="86">
        <v>0.63</v>
      </c>
      <c r="E10" s="86">
        <v>5.09</v>
      </c>
      <c r="F10" s="86">
        <v>4.2300000000000004</v>
      </c>
      <c r="G10" s="86">
        <v>66</v>
      </c>
      <c r="H10" s="86">
        <v>4.9800000000000004</v>
      </c>
      <c r="I10" s="86">
        <v>60</v>
      </c>
      <c r="J10" s="86">
        <v>0.84</v>
      </c>
      <c r="K10" s="86">
        <v>6.79</v>
      </c>
      <c r="L10" s="86">
        <v>5.64</v>
      </c>
      <c r="M10" s="86">
        <v>88</v>
      </c>
      <c r="N10" s="86">
        <v>6.64</v>
      </c>
      <c r="O10" s="86">
        <v>43</v>
      </c>
    </row>
    <row r="11" spans="1:15" ht="24.75" customHeight="1" thickBot="1" x14ac:dyDescent="0.3">
      <c r="A11" s="141"/>
      <c r="B11" s="7" t="s">
        <v>167</v>
      </c>
      <c r="C11" s="90">
        <v>150</v>
      </c>
      <c r="D11" s="90">
        <v>7.91</v>
      </c>
      <c r="E11" s="90">
        <v>5.81</v>
      </c>
      <c r="F11" s="90">
        <v>10.98</v>
      </c>
      <c r="G11" s="90">
        <v>128</v>
      </c>
      <c r="H11" s="90">
        <v>12.49</v>
      </c>
      <c r="I11" s="90">
        <v>200</v>
      </c>
      <c r="J11" s="90">
        <v>9.89</v>
      </c>
      <c r="K11" s="90">
        <v>7.27</v>
      </c>
      <c r="L11" s="90">
        <v>13.73</v>
      </c>
      <c r="M11" s="90">
        <v>160</v>
      </c>
      <c r="N11" s="90">
        <v>15.61</v>
      </c>
      <c r="O11" s="90">
        <v>62</v>
      </c>
    </row>
    <row r="12" spans="1:15" ht="25.5" customHeight="1" thickBot="1" x14ac:dyDescent="0.3">
      <c r="A12" s="141"/>
      <c r="B12" s="7" t="s">
        <v>154</v>
      </c>
      <c r="C12" s="86">
        <v>120</v>
      </c>
      <c r="D12" s="86">
        <v>10.61</v>
      </c>
      <c r="E12" s="86">
        <v>6.81</v>
      </c>
      <c r="F12" s="86">
        <v>15.09</v>
      </c>
      <c r="G12" s="86">
        <v>164</v>
      </c>
      <c r="H12" s="86">
        <v>15.03</v>
      </c>
      <c r="I12" s="86">
        <v>160</v>
      </c>
      <c r="J12" s="86">
        <v>14.12</v>
      </c>
      <c r="K12" s="86">
        <v>9.0399999999999991</v>
      </c>
      <c r="L12" s="86">
        <v>20.260000000000002</v>
      </c>
      <c r="M12" s="86">
        <v>219</v>
      </c>
      <c r="N12" s="86">
        <v>20.03</v>
      </c>
      <c r="O12" s="86">
        <v>298</v>
      </c>
    </row>
    <row r="13" spans="1:15" ht="25.5" customHeight="1" thickBot="1" x14ac:dyDescent="0.3">
      <c r="A13" s="141"/>
      <c r="B13" s="7" t="s">
        <v>168</v>
      </c>
      <c r="C13" s="139">
        <v>15</v>
      </c>
      <c r="D13" s="139">
        <v>0.26500000000000001</v>
      </c>
      <c r="E13" s="139">
        <v>0.9</v>
      </c>
      <c r="F13" s="139">
        <v>0.745</v>
      </c>
      <c r="G13" s="139">
        <v>1.0549999999999999</v>
      </c>
      <c r="H13" s="139">
        <v>0.2</v>
      </c>
      <c r="I13" s="139">
        <v>30</v>
      </c>
      <c r="J13" s="139">
        <v>0.53</v>
      </c>
      <c r="K13" s="139">
        <v>0.18</v>
      </c>
      <c r="L13" s="139">
        <v>2.11</v>
      </c>
      <c r="M13" s="139">
        <v>24.03</v>
      </c>
      <c r="N13" s="139">
        <v>0.4</v>
      </c>
      <c r="O13" s="139">
        <v>355</v>
      </c>
    </row>
    <row r="14" spans="1:15" ht="40.5" customHeight="1" thickBot="1" x14ac:dyDescent="0.3">
      <c r="A14" s="141"/>
      <c r="B14" s="7" t="s">
        <v>155</v>
      </c>
      <c r="C14" s="86">
        <v>150</v>
      </c>
      <c r="D14" s="86">
        <v>0.3</v>
      </c>
      <c r="E14" s="86">
        <v>0.06</v>
      </c>
      <c r="F14" s="86">
        <v>13.61</v>
      </c>
      <c r="G14" s="86">
        <v>53.2</v>
      </c>
      <c r="H14" s="86">
        <v>52.56</v>
      </c>
      <c r="I14" s="86">
        <v>180</v>
      </c>
      <c r="J14" s="86">
        <v>0.36</v>
      </c>
      <c r="K14" s="86">
        <v>7.0000000000000007E-2</v>
      </c>
      <c r="L14" s="86">
        <v>16.329999999999998</v>
      </c>
      <c r="M14" s="86">
        <v>63.9</v>
      </c>
      <c r="N14" s="86">
        <v>63.07</v>
      </c>
      <c r="O14" s="86">
        <v>7</v>
      </c>
    </row>
    <row r="15" spans="1:15" ht="23.25" customHeight="1" thickBot="1" x14ac:dyDescent="0.3">
      <c r="A15" s="141"/>
      <c r="B15" s="7" t="s">
        <v>94</v>
      </c>
      <c r="C15" s="86">
        <v>30</v>
      </c>
      <c r="D15" s="86">
        <v>3.4</v>
      </c>
      <c r="E15" s="86">
        <v>0</v>
      </c>
      <c r="F15" s="86">
        <v>21</v>
      </c>
      <c r="G15" s="86">
        <v>104</v>
      </c>
      <c r="H15" s="86">
        <v>0</v>
      </c>
      <c r="I15" s="86">
        <v>45</v>
      </c>
      <c r="J15" s="86">
        <v>4.5999999999999996</v>
      </c>
      <c r="K15" s="86">
        <v>0.1</v>
      </c>
      <c r="L15" s="86">
        <v>28</v>
      </c>
      <c r="M15" s="86">
        <v>138.6</v>
      </c>
      <c r="N15" s="86">
        <v>0</v>
      </c>
      <c r="O15" s="86">
        <v>150</v>
      </c>
    </row>
    <row r="16" spans="1:15" ht="21" thickBot="1" x14ac:dyDescent="0.3">
      <c r="A16" s="142"/>
      <c r="B16" s="11" t="s">
        <v>16</v>
      </c>
      <c r="C16" s="13">
        <f>SUM(C10:C15)</f>
        <v>510</v>
      </c>
      <c r="D16" s="13">
        <f>SUM(D10:D15)</f>
        <v>23.114999999999998</v>
      </c>
      <c r="E16" s="13">
        <f>SUM(E10:E15)</f>
        <v>18.669999999999995</v>
      </c>
      <c r="F16" s="13">
        <f>SUM(F10:F15)</f>
        <v>65.655000000000001</v>
      </c>
      <c r="G16" s="13">
        <f>SUM(G10:G15)</f>
        <v>516.255</v>
      </c>
      <c r="H16" s="13">
        <f>SUM(H10:H15)</f>
        <v>85.26</v>
      </c>
      <c r="I16" s="13">
        <f>SUM(I10:I15)</f>
        <v>675</v>
      </c>
      <c r="J16" s="13">
        <f>SUM(J10:J15)</f>
        <v>30.340000000000003</v>
      </c>
      <c r="K16" s="13">
        <f>SUM(K10:K15)</f>
        <v>23.45</v>
      </c>
      <c r="L16" s="13">
        <f>SUM(L10:L15)</f>
        <v>86.07</v>
      </c>
      <c r="M16" s="13">
        <f>SUM(M10:M15)</f>
        <v>693.53</v>
      </c>
      <c r="N16" s="13">
        <f>SUM(N10:N15)</f>
        <v>105.75</v>
      </c>
      <c r="O16" s="87"/>
    </row>
    <row r="17" spans="1:15" ht="21" thickBot="1" x14ac:dyDescent="0.3">
      <c r="A17" s="229" t="s">
        <v>23</v>
      </c>
      <c r="B17" s="7" t="s">
        <v>82</v>
      </c>
      <c r="C17" s="86">
        <v>60</v>
      </c>
      <c r="D17" s="86">
        <v>4.54</v>
      </c>
      <c r="E17" s="86">
        <v>4.07</v>
      </c>
      <c r="F17" s="86">
        <v>25.3</v>
      </c>
      <c r="G17" s="86">
        <v>157.12</v>
      </c>
      <c r="H17" s="86">
        <v>0.22</v>
      </c>
      <c r="I17" s="86">
        <v>70</v>
      </c>
      <c r="J17" s="86">
        <v>5.3</v>
      </c>
      <c r="K17" s="86">
        <v>4.75</v>
      </c>
      <c r="L17" s="86">
        <v>29.5</v>
      </c>
      <c r="M17" s="86">
        <v>183.3</v>
      </c>
      <c r="N17" s="86">
        <v>0.26</v>
      </c>
      <c r="O17" s="86">
        <v>417</v>
      </c>
    </row>
    <row r="18" spans="1:15" ht="21" thickBot="1" x14ac:dyDescent="0.3">
      <c r="A18" s="230"/>
      <c r="B18" s="7" t="s">
        <v>59</v>
      </c>
      <c r="C18" s="86">
        <v>150</v>
      </c>
      <c r="D18" s="86">
        <v>1.1000000000000001</v>
      </c>
      <c r="E18" s="86">
        <v>1.1000000000000001</v>
      </c>
      <c r="F18" s="86">
        <v>8.4</v>
      </c>
      <c r="G18" s="86">
        <v>46</v>
      </c>
      <c r="H18" s="86">
        <v>0.5</v>
      </c>
      <c r="I18" s="86">
        <v>200</v>
      </c>
      <c r="J18" s="86">
        <v>1.4</v>
      </c>
      <c r="K18" s="86">
        <v>1.4</v>
      </c>
      <c r="L18" s="86">
        <v>11.2</v>
      </c>
      <c r="M18" s="86">
        <v>61</v>
      </c>
      <c r="N18" s="73">
        <v>0.6</v>
      </c>
      <c r="O18" s="86">
        <v>12</v>
      </c>
    </row>
    <row r="19" spans="1:15" ht="21" thickBot="1" x14ac:dyDescent="0.3">
      <c r="A19" s="231"/>
      <c r="B19" s="11" t="s">
        <v>16</v>
      </c>
      <c r="C19" s="13">
        <f t="shared" ref="C19:N19" si="1">SUM(C17:C18)</f>
        <v>210</v>
      </c>
      <c r="D19" s="13">
        <f t="shared" si="1"/>
        <v>5.6400000000000006</v>
      </c>
      <c r="E19" s="13">
        <f t="shared" si="1"/>
        <v>5.17</v>
      </c>
      <c r="F19" s="13">
        <f t="shared" si="1"/>
        <v>33.700000000000003</v>
      </c>
      <c r="G19" s="13">
        <f t="shared" si="1"/>
        <v>203.12</v>
      </c>
      <c r="H19" s="13">
        <f t="shared" si="1"/>
        <v>0.72</v>
      </c>
      <c r="I19" s="13">
        <f t="shared" si="1"/>
        <v>270</v>
      </c>
      <c r="J19" s="13">
        <f t="shared" si="1"/>
        <v>6.6999999999999993</v>
      </c>
      <c r="K19" s="13">
        <f t="shared" si="1"/>
        <v>6.15</v>
      </c>
      <c r="L19" s="13">
        <f t="shared" si="1"/>
        <v>40.700000000000003</v>
      </c>
      <c r="M19" s="13">
        <f t="shared" si="1"/>
        <v>244.3</v>
      </c>
      <c r="N19" s="13">
        <f t="shared" si="1"/>
        <v>0.86</v>
      </c>
      <c r="O19" s="87"/>
    </row>
    <row r="20" spans="1:15" ht="61.5" thickBot="1" x14ac:dyDescent="0.3">
      <c r="A20" s="85" t="s">
        <v>83</v>
      </c>
      <c r="B20" s="87"/>
      <c r="C20" s="13">
        <f>C8+C16+C19</f>
        <v>1044</v>
      </c>
      <c r="D20" s="13">
        <f>D8+D16+D19</f>
        <v>36.935000000000002</v>
      </c>
      <c r="E20" s="13">
        <f>E8+E16+E19</f>
        <v>33.629999999999995</v>
      </c>
      <c r="F20" s="13">
        <f>F8+F9+F16+F19</f>
        <v>136.73500000000001</v>
      </c>
      <c r="G20" s="13">
        <f>G8+G9+G16+G19</f>
        <v>1038.9749999999999</v>
      </c>
      <c r="H20" s="13">
        <f>H8+H9+H16+H19</f>
        <v>87.44</v>
      </c>
      <c r="I20" s="13">
        <f>I8+I9+I16+I19</f>
        <v>1381</v>
      </c>
      <c r="J20" s="13">
        <f>J8+J9+J16+J19</f>
        <v>48.58</v>
      </c>
      <c r="K20" s="13">
        <f>K19+K16+K9+K8</f>
        <v>43.39</v>
      </c>
      <c r="L20" s="13">
        <f>L19+L16+L9+L8</f>
        <v>178.2</v>
      </c>
      <c r="M20" s="13">
        <f>M19+M16+M8+M9</f>
        <v>1309.83</v>
      </c>
      <c r="N20" s="13">
        <f>N19+N16+N9+N8</f>
        <v>108.56</v>
      </c>
      <c r="O20" s="87"/>
    </row>
  </sheetData>
  <mergeCells count="17">
    <mergeCell ref="B1:H1"/>
    <mergeCell ref="I1:O1"/>
    <mergeCell ref="A2:A3"/>
    <mergeCell ref="B2:B3"/>
    <mergeCell ref="C2:C3"/>
    <mergeCell ref="D2:F2"/>
    <mergeCell ref="G2:G3"/>
    <mergeCell ref="H2:H3"/>
    <mergeCell ref="I2:I3"/>
    <mergeCell ref="J2:L2"/>
    <mergeCell ref="A17:A19"/>
    <mergeCell ref="M2:M3"/>
    <mergeCell ref="N2:N3"/>
    <mergeCell ref="O2:O3"/>
    <mergeCell ref="A4:O4"/>
    <mergeCell ref="A5:A8"/>
    <mergeCell ref="A10:A16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opLeftCell="A4" zoomScale="80" zoomScaleNormal="80" workbookViewId="0">
      <selection activeCell="D21" sqref="D21"/>
    </sheetView>
  </sheetViews>
  <sheetFormatPr defaultRowHeight="15" x14ac:dyDescent="0.25"/>
  <cols>
    <col min="1" max="1" width="13.42578125" customWidth="1"/>
    <col min="2" max="2" width="48.140625" customWidth="1"/>
    <col min="3" max="3" width="14.5703125" customWidth="1"/>
    <col min="4" max="5" width="9.28515625" bestFit="1" customWidth="1"/>
    <col min="6" max="7" width="10.140625" bestFit="1" customWidth="1"/>
    <col min="8" max="8" width="9.7109375" customWidth="1"/>
    <col min="9" max="9" width="10.42578125" customWidth="1"/>
    <col min="10" max="11" width="9.28515625" bestFit="1" customWidth="1"/>
    <col min="12" max="13" width="10.140625" bestFit="1" customWidth="1"/>
    <col min="14" max="15" width="9.28515625" bestFit="1" customWidth="1"/>
  </cols>
  <sheetData>
    <row r="1" spans="1:15" ht="21" thickBot="1" x14ac:dyDescent="0.3">
      <c r="A1" s="74"/>
      <c r="B1" s="143" t="s">
        <v>0</v>
      </c>
      <c r="C1" s="144"/>
      <c r="D1" s="144"/>
      <c r="E1" s="144"/>
      <c r="F1" s="144"/>
      <c r="G1" s="144"/>
      <c r="H1" s="177"/>
      <c r="I1" s="176" t="s">
        <v>1</v>
      </c>
      <c r="J1" s="144"/>
      <c r="K1" s="144"/>
      <c r="L1" s="144"/>
      <c r="M1" s="144"/>
      <c r="N1" s="144"/>
      <c r="O1" s="145"/>
    </row>
    <row r="2" spans="1:15" ht="46.5" customHeight="1" thickBot="1" x14ac:dyDescent="0.3">
      <c r="A2" s="140" t="s">
        <v>2</v>
      </c>
      <c r="B2" s="140" t="s">
        <v>3</v>
      </c>
      <c r="C2" s="140" t="s">
        <v>4</v>
      </c>
      <c r="D2" s="146" t="s">
        <v>5</v>
      </c>
      <c r="E2" s="147"/>
      <c r="F2" s="148"/>
      <c r="G2" s="161" t="s">
        <v>6</v>
      </c>
      <c r="H2" s="169" t="s">
        <v>7</v>
      </c>
      <c r="I2" s="169" t="s">
        <v>119</v>
      </c>
      <c r="J2" s="147" t="s">
        <v>5</v>
      </c>
      <c r="K2" s="147"/>
      <c r="L2" s="148"/>
      <c r="M2" s="140" t="s">
        <v>6</v>
      </c>
      <c r="N2" s="140" t="s">
        <v>7</v>
      </c>
      <c r="O2" s="140" t="s">
        <v>8</v>
      </c>
    </row>
    <row r="3" spans="1:15" ht="76.5" customHeight="1" thickBot="1" x14ac:dyDescent="0.3">
      <c r="A3" s="142"/>
      <c r="B3" s="142"/>
      <c r="C3" s="142"/>
      <c r="D3" s="48" t="s">
        <v>9</v>
      </c>
      <c r="E3" s="48" t="s">
        <v>10</v>
      </c>
      <c r="F3" s="48" t="s">
        <v>11</v>
      </c>
      <c r="G3" s="165"/>
      <c r="H3" s="169"/>
      <c r="I3" s="169"/>
      <c r="J3" s="48" t="s">
        <v>9</v>
      </c>
      <c r="K3" s="77" t="s">
        <v>10</v>
      </c>
      <c r="L3" s="48" t="s">
        <v>11</v>
      </c>
      <c r="M3" s="142"/>
      <c r="N3" s="142"/>
      <c r="O3" s="142"/>
    </row>
    <row r="4" spans="1:15" ht="21" thickBot="1" x14ac:dyDescent="0.3">
      <c r="A4" s="143" t="s">
        <v>47</v>
      </c>
      <c r="B4" s="144"/>
      <c r="C4" s="144"/>
      <c r="D4" s="144"/>
      <c r="E4" s="144"/>
      <c r="F4" s="144"/>
      <c r="G4" s="144"/>
      <c r="H4" s="171"/>
      <c r="I4" s="171"/>
      <c r="J4" s="144"/>
      <c r="K4" s="144"/>
      <c r="L4" s="144"/>
      <c r="M4" s="144"/>
      <c r="N4" s="144"/>
      <c r="O4" s="145"/>
    </row>
    <row r="5" spans="1:15" ht="44.25" customHeight="1" thickBot="1" x14ac:dyDescent="0.3">
      <c r="A5" s="229" t="s">
        <v>13</v>
      </c>
      <c r="B5" s="7" t="s">
        <v>84</v>
      </c>
      <c r="C5" s="48">
        <v>150</v>
      </c>
      <c r="D5" s="48">
        <v>5.57</v>
      </c>
      <c r="E5" s="48">
        <v>5.44</v>
      </c>
      <c r="F5" s="48">
        <v>27.2</v>
      </c>
      <c r="G5" s="48">
        <v>182.8</v>
      </c>
      <c r="H5" s="48">
        <v>5.57</v>
      </c>
      <c r="I5" s="48">
        <v>200</v>
      </c>
      <c r="J5" s="48">
        <v>7.42</v>
      </c>
      <c r="K5" s="48">
        <v>7.26</v>
      </c>
      <c r="L5" s="48">
        <v>36.4</v>
      </c>
      <c r="M5" s="48">
        <v>243.7</v>
      </c>
      <c r="N5" s="48">
        <v>7.42</v>
      </c>
      <c r="O5" s="48">
        <v>279</v>
      </c>
    </row>
    <row r="6" spans="1:15" ht="33" customHeight="1" thickBot="1" x14ac:dyDescent="0.3">
      <c r="A6" s="230"/>
      <c r="B6" s="5" t="s">
        <v>147</v>
      </c>
      <c r="C6" s="48">
        <v>150</v>
      </c>
      <c r="D6" s="48">
        <v>3.15</v>
      </c>
      <c r="E6" s="48">
        <v>2.72</v>
      </c>
      <c r="F6" s="48">
        <v>12.9</v>
      </c>
      <c r="G6" s="48">
        <v>89</v>
      </c>
      <c r="H6" s="48">
        <v>0</v>
      </c>
      <c r="I6" s="48">
        <v>200</v>
      </c>
      <c r="J6" s="48">
        <v>3.67</v>
      </c>
      <c r="K6" s="48">
        <v>3.19</v>
      </c>
      <c r="L6" s="48">
        <v>15.8</v>
      </c>
      <c r="M6" s="48">
        <v>107</v>
      </c>
      <c r="N6" s="48">
        <v>0</v>
      </c>
      <c r="O6" s="48">
        <v>397</v>
      </c>
    </row>
    <row r="7" spans="1:15" ht="41.25" customHeight="1" thickBot="1" x14ac:dyDescent="0.3">
      <c r="A7" s="230"/>
      <c r="B7" s="7" t="s">
        <v>31</v>
      </c>
      <c r="C7" s="8">
        <v>24</v>
      </c>
      <c r="D7" s="48">
        <v>3.2</v>
      </c>
      <c r="E7" s="48">
        <v>4.0999999999999996</v>
      </c>
      <c r="F7" s="48">
        <v>9.4600000000000009</v>
      </c>
      <c r="G7" s="48">
        <v>88.6</v>
      </c>
      <c r="H7" s="48">
        <v>0</v>
      </c>
      <c r="I7" s="8">
        <v>36</v>
      </c>
      <c r="J7" s="48">
        <v>4.9000000000000004</v>
      </c>
      <c r="K7" s="48">
        <v>6.2</v>
      </c>
      <c r="L7" s="48">
        <v>14.2</v>
      </c>
      <c r="M7" s="48">
        <v>133</v>
      </c>
      <c r="N7" s="48">
        <v>0</v>
      </c>
      <c r="O7" s="48">
        <v>1</v>
      </c>
    </row>
    <row r="8" spans="1:15" ht="30" customHeight="1" thickBot="1" x14ac:dyDescent="0.3">
      <c r="A8" s="230"/>
      <c r="B8" s="7" t="s">
        <v>32</v>
      </c>
      <c r="C8" s="48">
        <v>20</v>
      </c>
      <c r="D8" s="48">
        <v>2.5</v>
      </c>
      <c r="E8" s="48">
        <v>2.2999999999999998</v>
      </c>
      <c r="F8" s="48">
        <v>0.14000000000000001</v>
      </c>
      <c r="G8" s="48">
        <v>31.5</v>
      </c>
      <c r="H8" s="48">
        <v>0</v>
      </c>
      <c r="I8" s="48">
        <v>40</v>
      </c>
      <c r="J8" s="48">
        <v>5.08</v>
      </c>
      <c r="K8" s="48">
        <v>4.5999999999999996</v>
      </c>
      <c r="L8" s="48">
        <v>0.28000000000000003</v>
      </c>
      <c r="M8" s="48">
        <v>63</v>
      </c>
      <c r="N8" s="48">
        <v>0</v>
      </c>
      <c r="O8" s="48">
        <v>213</v>
      </c>
    </row>
    <row r="9" spans="1:15" ht="21" thickBot="1" x14ac:dyDescent="0.3">
      <c r="A9" s="231"/>
      <c r="B9" s="11" t="s">
        <v>16</v>
      </c>
      <c r="C9" s="13">
        <f t="shared" ref="C9:N9" si="0">SUM(C5:C8)</f>
        <v>344</v>
      </c>
      <c r="D9" s="13">
        <f t="shared" si="0"/>
        <v>14.420000000000002</v>
      </c>
      <c r="E9" s="13">
        <f t="shared" si="0"/>
        <v>14.559999999999999</v>
      </c>
      <c r="F9" s="13">
        <f t="shared" si="0"/>
        <v>49.7</v>
      </c>
      <c r="G9" s="13">
        <f t="shared" si="0"/>
        <v>391.9</v>
      </c>
      <c r="H9" s="13">
        <f t="shared" si="0"/>
        <v>5.57</v>
      </c>
      <c r="I9" s="13">
        <f t="shared" si="0"/>
        <v>476</v>
      </c>
      <c r="J9" s="13">
        <f t="shared" si="0"/>
        <v>21.07</v>
      </c>
      <c r="K9" s="13">
        <f t="shared" si="0"/>
        <v>21.25</v>
      </c>
      <c r="L9" s="13">
        <f t="shared" si="0"/>
        <v>66.680000000000007</v>
      </c>
      <c r="M9" s="13">
        <f t="shared" si="0"/>
        <v>546.70000000000005</v>
      </c>
      <c r="N9" s="13">
        <f t="shared" si="0"/>
        <v>7.42</v>
      </c>
      <c r="O9" s="49"/>
    </row>
    <row r="10" spans="1:15" ht="21" thickBot="1" x14ac:dyDescent="0.3">
      <c r="A10" s="75" t="s">
        <v>17</v>
      </c>
      <c r="B10" s="7" t="s">
        <v>18</v>
      </c>
      <c r="C10" s="13">
        <v>100</v>
      </c>
      <c r="D10" s="13">
        <v>0.5</v>
      </c>
      <c r="E10" s="13">
        <v>0.1</v>
      </c>
      <c r="F10" s="13">
        <v>10.1</v>
      </c>
      <c r="G10" s="13">
        <v>46</v>
      </c>
      <c r="H10" s="13">
        <v>2</v>
      </c>
      <c r="I10" s="13">
        <v>100</v>
      </c>
      <c r="J10" s="13">
        <v>0.5</v>
      </c>
      <c r="K10" s="13">
        <v>0.1</v>
      </c>
      <c r="L10" s="13">
        <v>10.1</v>
      </c>
      <c r="M10" s="13">
        <v>46</v>
      </c>
      <c r="N10" s="13">
        <v>2</v>
      </c>
      <c r="O10" s="48">
        <v>130</v>
      </c>
    </row>
    <row r="11" spans="1:15" ht="31.5" customHeight="1" thickBot="1" x14ac:dyDescent="0.3">
      <c r="A11" s="229" t="s">
        <v>19</v>
      </c>
      <c r="B11" s="7" t="s">
        <v>99</v>
      </c>
      <c r="C11" s="48">
        <v>40</v>
      </c>
      <c r="D11" s="48">
        <v>0.41</v>
      </c>
      <c r="E11" s="48">
        <v>2.67</v>
      </c>
      <c r="F11" s="48">
        <v>3.97</v>
      </c>
      <c r="G11" s="48">
        <v>41</v>
      </c>
      <c r="H11" s="48">
        <v>2.12</v>
      </c>
      <c r="I11" s="48">
        <v>60</v>
      </c>
      <c r="J11" s="48">
        <v>0.6</v>
      </c>
      <c r="K11" s="48">
        <v>4</v>
      </c>
      <c r="L11" s="48">
        <v>6</v>
      </c>
      <c r="M11" s="48">
        <v>62</v>
      </c>
      <c r="N11" s="48">
        <v>3.19</v>
      </c>
      <c r="O11" s="48">
        <v>11</v>
      </c>
    </row>
    <row r="12" spans="1:15" ht="51.75" customHeight="1" thickBot="1" x14ac:dyDescent="0.3">
      <c r="A12" s="230"/>
      <c r="B12" s="7" t="s">
        <v>85</v>
      </c>
      <c r="C12" s="48">
        <v>150</v>
      </c>
      <c r="D12" s="48">
        <v>3.8</v>
      </c>
      <c r="E12" s="48">
        <v>1.3</v>
      </c>
      <c r="F12" s="48">
        <v>12.7</v>
      </c>
      <c r="G12" s="48">
        <v>85.7</v>
      </c>
      <c r="H12" s="48">
        <v>3.1</v>
      </c>
      <c r="I12" s="48">
        <v>200</v>
      </c>
      <c r="J12" s="48">
        <v>5.0999999999999996</v>
      </c>
      <c r="K12" s="48">
        <v>1.7</v>
      </c>
      <c r="L12" s="48">
        <v>16.899999999999999</v>
      </c>
      <c r="M12" s="48">
        <v>114.2</v>
      </c>
      <c r="N12" s="48">
        <v>4.2</v>
      </c>
      <c r="O12" s="48">
        <v>43</v>
      </c>
    </row>
    <row r="13" spans="1:15" ht="39" customHeight="1" thickBot="1" x14ac:dyDescent="0.3">
      <c r="A13" s="230"/>
      <c r="B13" s="7" t="s">
        <v>148</v>
      </c>
      <c r="C13" s="48">
        <v>50</v>
      </c>
      <c r="D13" s="48">
        <v>6.08</v>
      </c>
      <c r="E13" s="48">
        <v>6.56</v>
      </c>
      <c r="F13" s="48">
        <v>1.03</v>
      </c>
      <c r="G13" s="48">
        <v>88</v>
      </c>
      <c r="H13" s="48">
        <v>0.28999999999999998</v>
      </c>
      <c r="I13" s="48">
        <v>80</v>
      </c>
      <c r="J13" s="48">
        <v>9.73</v>
      </c>
      <c r="K13" s="48">
        <v>10.5</v>
      </c>
      <c r="L13" s="48">
        <v>1.65</v>
      </c>
      <c r="M13" s="48">
        <v>140</v>
      </c>
      <c r="N13" s="48">
        <v>0.46</v>
      </c>
      <c r="O13" s="48">
        <v>2</v>
      </c>
    </row>
    <row r="14" spans="1:15" ht="39.75" customHeight="1" thickBot="1" x14ac:dyDescent="0.3">
      <c r="A14" s="230"/>
      <c r="B14" s="7" t="s">
        <v>86</v>
      </c>
      <c r="C14" s="48">
        <v>130</v>
      </c>
      <c r="D14" s="48">
        <v>4.7</v>
      </c>
      <c r="E14" s="48">
        <v>5.4</v>
      </c>
      <c r="F14" s="48">
        <v>18</v>
      </c>
      <c r="G14" s="48">
        <v>173</v>
      </c>
      <c r="H14" s="48">
        <v>0</v>
      </c>
      <c r="I14" s="48">
        <v>150</v>
      </c>
      <c r="J14" s="48">
        <v>5.0999999999999996</v>
      </c>
      <c r="K14" s="48">
        <v>6.3</v>
      </c>
      <c r="L14" s="48">
        <v>21</v>
      </c>
      <c r="M14" s="48">
        <v>207.39</v>
      </c>
      <c r="N14" s="48">
        <v>0</v>
      </c>
      <c r="O14" s="48">
        <v>75</v>
      </c>
    </row>
    <row r="15" spans="1:15" ht="35.25" customHeight="1" thickBot="1" x14ac:dyDescent="0.3">
      <c r="A15" s="230"/>
      <c r="B15" s="7" t="s">
        <v>169</v>
      </c>
      <c r="C15" s="133">
        <v>200</v>
      </c>
      <c r="D15" s="133">
        <v>0</v>
      </c>
      <c r="E15" s="133">
        <v>0</v>
      </c>
      <c r="F15" s="133">
        <v>19</v>
      </c>
      <c r="G15" s="133">
        <v>80</v>
      </c>
      <c r="H15" s="133">
        <v>20</v>
      </c>
      <c r="I15" s="133">
        <v>200</v>
      </c>
      <c r="J15" s="133">
        <v>0</v>
      </c>
      <c r="K15" s="133">
        <v>0</v>
      </c>
      <c r="L15" s="133">
        <v>19</v>
      </c>
      <c r="M15" s="133">
        <v>80</v>
      </c>
      <c r="N15" s="133">
        <v>20</v>
      </c>
      <c r="O15" s="133">
        <v>20</v>
      </c>
    </row>
    <row r="16" spans="1:15" ht="21" thickBot="1" x14ac:dyDescent="0.3">
      <c r="A16" s="230"/>
      <c r="B16" s="7" t="s">
        <v>94</v>
      </c>
      <c r="C16" s="48">
        <v>30</v>
      </c>
      <c r="D16" s="48">
        <v>3.4</v>
      </c>
      <c r="E16" s="48">
        <v>0</v>
      </c>
      <c r="F16" s="48">
        <v>21</v>
      </c>
      <c r="G16" s="48">
        <v>104</v>
      </c>
      <c r="H16" s="48">
        <v>0</v>
      </c>
      <c r="I16" s="48">
        <v>45</v>
      </c>
      <c r="J16" s="48">
        <v>4.5999999999999996</v>
      </c>
      <c r="K16" s="48">
        <v>0.1</v>
      </c>
      <c r="L16" s="48">
        <v>28</v>
      </c>
      <c r="M16" s="48">
        <v>138.6</v>
      </c>
      <c r="N16" s="48">
        <v>0</v>
      </c>
      <c r="O16" s="48">
        <v>150</v>
      </c>
    </row>
    <row r="17" spans="1:15" ht="21" thickBot="1" x14ac:dyDescent="0.3">
      <c r="A17" s="231"/>
      <c r="B17" s="11" t="s">
        <v>16</v>
      </c>
      <c r="C17" s="13">
        <f t="shared" ref="C17:N17" si="1">SUM(C12:C16)</f>
        <v>560</v>
      </c>
      <c r="D17" s="13">
        <f t="shared" si="1"/>
        <v>17.979999999999997</v>
      </c>
      <c r="E17" s="13">
        <f t="shared" si="1"/>
        <v>13.26</v>
      </c>
      <c r="F17" s="13">
        <f t="shared" si="1"/>
        <v>71.72999999999999</v>
      </c>
      <c r="G17" s="13">
        <f t="shared" si="1"/>
        <v>530.70000000000005</v>
      </c>
      <c r="H17" s="13">
        <f t="shared" si="1"/>
        <v>23.39</v>
      </c>
      <c r="I17" s="13">
        <f t="shared" si="1"/>
        <v>675</v>
      </c>
      <c r="J17" s="13">
        <f t="shared" si="1"/>
        <v>24.53</v>
      </c>
      <c r="K17" s="13">
        <f t="shared" si="1"/>
        <v>18.600000000000001</v>
      </c>
      <c r="L17" s="13">
        <f t="shared" si="1"/>
        <v>86.55</v>
      </c>
      <c r="M17" s="13">
        <f t="shared" si="1"/>
        <v>680.18999999999994</v>
      </c>
      <c r="N17" s="13">
        <f t="shared" si="1"/>
        <v>24.66</v>
      </c>
      <c r="O17" s="49"/>
    </row>
    <row r="18" spans="1:15" ht="26.25" customHeight="1" thickBot="1" x14ac:dyDescent="0.3">
      <c r="A18" s="229" t="s">
        <v>23</v>
      </c>
      <c r="B18" s="52" t="s">
        <v>87</v>
      </c>
      <c r="C18" s="48">
        <v>60</v>
      </c>
      <c r="D18" s="48">
        <v>4.1100000000000003</v>
      </c>
      <c r="E18" s="48">
        <v>7.51</v>
      </c>
      <c r="F18" s="48">
        <v>40.76</v>
      </c>
      <c r="G18" s="48">
        <v>246.86</v>
      </c>
      <c r="H18" s="48">
        <v>2</v>
      </c>
      <c r="I18" s="48">
        <v>70</v>
      </c>
      <c r="J18" s="48">
        <v>4.79</v>
      </c>
      <c r="K18" s="48">
        <v>8.76</v>
      </c>
      <c r="L18" s="48">
        <v>47.55</v>
      </c>
      <c r="M18" s="48">
        <v>288</v>
      </c>
      <c r="N18" s="48">
        <v>0</v>
      </c>
      <c r="O18" s="48">
        <v>279</v>
      </c>
    </row>
    <row r="19" spans="1:15" ht="30.75" customHeight="1" thickBot="1" x14ac:dyDescent="0.3">
      <c r="A19" s="230"/>
      <c r="B19" s="52" t="s">
        <v>135</v>
      </c>
      <c r="C19" s="48">
        <v>150</v>
      </c>
      <c r="D19" s="48">
        <v>0</v>
      </c>
      <c r="E19" s="48">
        <v>0</v>
      </c>
      <c r="F19" s="48">
        <v>6.82</v>
      </c>
      <c r="G19" s="48">
        <v>26</v>
      </c>
      <c r="H19" s="48">
        <v>0</v>
      </c>
      <c r="I19" s="48">
        <v>200</v>
      </c>
      <c r="J19" s="48">
        <v>0</v>
      </c>
      <c r="K19" s="48">
        <v>0</v>
      </c>
      <c r="L19" s="48">
        <v>9.1</v>
      </c>
      <c r="M19" s="48">
        <v>35</v>
      </c>
      <c r="N19" s="48">
        <v>0</v>
      </c>
      <c r="O19" s="48">
        <v>10</v>
      </c>
    </row>
    <row r="20" spans="1:15" ht="21" thickBot="1" x14ac:dyDescent="0.3">
      <c r="A20" s="231"/>
      <c r="B20" s="76" t="s">
        <v>16</v>
      </c>
      <c r="C20" s="13">
        <f t="shared" ref="C20:N20" si="2">SUM(C18:C19)</f>
        <v>210</v>
      </c>
      <c r="D20" s="13">
        <f t="shared" si="2"/>
        <v>4.1100000000000003</v>
      </c>
      <c r="E20" s="14">
        <f t="shared" si="2"/>
        <v>7.51</v>
      </c>
      <c r="F20" s="13">
        <f t="shared" si="2"/>
        <v>47.58</v>
      </c>
      <c r="G20" s="13">
        <f t="shared" si="2"/>
        <v>272.86</v>
      </c>
      <c r="H20" s="13">
        <f t="shared" si="2"/>
        <v>2</v>
      </c>
      <c r="I20" s="13">
        <f t="shared" si="2"/>
        <v>270</v>
      </c>
      <c r="J20" s="13">
        <f t="shared" si="2"/>
        <v>4.79</v>
      </c>
      <c r="K20" s="13">
        <f t="shared" si="2"/>
        <v>8.76</v>
      </c>
      <c r="L20" s="13">
        <f t="shared" si="2"/>
        <v>56.65</v>
      </c>
      <c r="M20" s="13">
        <f t="shared" si="2"/>
        <v>323</v>
      </c>
      <c r="N20" s="13">
        <f t="shared" si="2"/>
        <v>0</v>
      </c>
      <c r="O20" s="49"/>
    </row>
    <row r="21" spans="1:15" ht="61.5" thickBot="1" x14ac:dyDescent="0.3">
      <c r="A21" s="47" t="s">
        <v>56</v>
      </c>
      <c r="B21" s="7"/>
      <c r="C21" s="13">
        <f>C20+C17+C10+C9</f>
        <v>1214</v>
      </c>
      <c r="D21" s="13">
        <f>D20+D17+D10+D9</f>
        <v>37.01</v>
      </c>
      <c r="E21" s="13">
        <f>E20+E17+E10+E9</f>
        <v>35.43</v>
      </c>
      <c r="F21" s="13">
        <f>F20+F17+F10+F9</f>
        <v>179.11</v>
      </c>
      <c r="G21" s="13">
        <f>G20+G17+G10+G9</f>
        <v>1241.46</v>
      </c>
      <c r="H21" s="13">
        <f>H20+H17+H9+H10</f>
        <v>32.96</v>
      </c>
      <c r="I21" s="13">
        <f>I20+I17++I10+I9</f>
        <v>1521</v>
      </c>
      <c r="J21" s="13">
        <f>J20+J17+J9+J10</f>
        <v>50.89</v>
      </c>
      <c r="K21" s="13">
        <f>K20+K17+K9+K10</f>
        <v>48.71</v>
      </c>
      <c r="L21" s="13">
        <f>L20+L17+L9+L10</f>
        <v>219.98</v>
      </c>
      <c r="M21" s="13">
        <f>M20+M17+M9+M10</f>
        <v>1595.8899999999999</v>
      </c>
      <c r="N21" s="13">
        <f>N20+N17+N9+N10</f>
        <v>34.08</v>
      </c>
      <c r="O21" s="49"/>
    </row>
  </sheetData>
  <mergeCells count="17">
    <mergeCell ref="A4:O4"/>
    <mergeCell ref="A5:A9"/>
    <mergeCell ref="A11:A17"/>
    <mergeCell ref="I2:I3"/>
    <mergeCell ref="A18:A20"/>
    <mergeCell ref="B1:H1"/>
    <mergeCell ref="I1:O1"/>
    <mergeCell ref="A2:A3"/>
    <mergeCell ref="B2:B3"/>
    <mergeCell ref="C2:C3"/>
    <mergeCell ref="D2:F2"/>
    <mergeCell ref="G2:G3"/>
    <mergeCell ref="H2:H3"/>
    <mergeCell ref="J2:L2"/>
    <mergeCell ref="M2:M3"/>
    <mergeCell ref="N2:N3"/>
    <mergeCell ref="O2:O3"/>
  </mergeCells>
  <pageMargins left="0.25" right="0.25" top="0.75" bottom="0.75" header="0.3" footer="0.3"/>
  <pageSetup paperSize="9" scale="6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 </vt:lpstr>
      <vt:lpstr>10 день</vt:lpstr>
      <vt:lpstr>калорийность</vt:lpstr>
      <vt:lpstr>калорийность (2)</vt:lpstr>
      <vt:lpstr>калорийность (3)</vt:lpstr>
      <vt:lpstr>калорийность (4)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2025-02-06T10:37:34Z</dcterms:modified>
</cp:coreProperties>
</file>